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420" windowWidth="33380" windowHeight="21640" tabRatio="500" activeTab="0"/>
  </bookViews>
  <sheets>
    <sheet name="Sheet1" sheetId="1" r:id="rId1"/>
  </sheets>
  <definedNames>
    <definedName name="_Toc155592193" localSheetId="0">'Sheet1'!$A$1</definedName>
  </definedNames>
  <calcPr fullCalcOnLoad="1"/>
</workbook>
</file>

<file path=xl/sharedStrings.xml><?xml version="1.0" encoding="utf-8"?>
<sst xmlns="http://schemas.openxmlformats.org/spreadsheetml/2006/main" count="214" uniqueCount="135">
  <si>
    <t>Kharasavey-2a</t>
  </si>
  <si>
    <t>KH_RV_45</t>
  </si>
  <si>
    <t>KH_RV_46</t>
  </si>
  <si>
    <t>Kharasavey-2b</t>
  </si>
  <si>
    <t>KH_RV_47</t>
  </si>
  <si>
    <t>KH_RV_48</t>
  </si>
  <si>
    <t>KH_RV_49*</t>
  </si>
  <si>
    <t>Ostrov Belyy-1</t>
  </si>
  <si>
    <t>BO_RV_49a</t>
  </si>
  <si>
    <t>BO_RV_50</t>
  </si>
  <si>
    <t>BO_RV_51</t>
  </si>
  <si>
    <t>BO_RV_52</t>
  </si>
  <si>
    <t>BO_RV_53</t>
  </si>
  <si>
    <t>Ostrov Belyy-2</t>
  </si>
  <si>
    <t>BO_RV_54</t>
  </si>
  <si>
    <t>BO_RV_55</t>
  </si>
  <si>
    <t>BO_RV_56</t>
  </si>
  <si>
    <t>BO_RV_57</t>
  </si>
  <si>
    <t>BO_RV_58</t>
  </si>
  <si>
    <t>Krenkel-1</t>
  </si>
  <si>
    <t>KR_RV_60</t>
  </si>
  <si>
    <t>KR_RV_61</t>
  </si>
  <si>
    <t>KR_RV_62</t>
  </si>
  <si>
    <t>KR_RV_63</t>
  </si>
  <si>
    <t>KR_RV_64</t>
  </si>
  <si>
    <t>Krenkel-2</t>
  </si>
  <si>
    <t>KR_RV_65</t>
  </si>
  <si>
    <t>KR_RV_66</t>
  </si>
  <si>
    <t>KR_RV_67</t>
  </si>
  <si>
    <t>Biomass notes added:</t>
  </si>
  <si>
    <t>May 22, 2009: The following ash data were obtained by Gosha Matyshak:</t>
  </si>
  <si>
    <t>samples                                          ash, % (450°C)</t>
  </si>
  <si>
    <t>RV</t>
  </si>
  <si>
    <t>KH_RV_49 dead bryophyte           24,25</t>
  </si>
  <si>
    <t>KH_RV_ 49 live bryophyte           11,01</t>
  </si>
  <si>
    <t>KH_RV_ 48 dead  bryophyte         31,84</t>
  </si>
  <si>
    <t>KH_RV_ 48 live bryophyte           16,91</t>
  </si>
  <si>
    <t>KH_RV_ 46 dead bryophyte         33,21</t>
  </si>
  <si>
    <t>KH_RV_ 46 live bryophyte           20,66</t>
  </si>
  <si>
    <t>KH-RV-41 Bryophyte live             2,51</t>
  </si>
  <si>
    <t>KH-RV-44 Lichen                          7,65</t>
  </si>
  <si>
    <t>KH-RV-43 Bryophyte dead 1/2     1,61</t>
  </si>
  <si>
    <t>KH- RV-48 Litter                           25,91</t>
  </si>
  <si>
    <t>KH- RV-49 Litter                           33,98</t>
  </si>
  <si>
    <t xml:space="preserve">The high ash weights for live and dead bryophytes and the litter from the sandy plots at Kharasavey (KH_RV_46, 48, 49) indicate that these samples were likely contaminated by sand that was not burned off during the ashing process. The mass of live and dead bryophytes, lichens and litter should be reduced. Reasonable estimates based on these limited data are: Live bryophytes biomass, -13%; dead bryophytes -26%;  litter, -28%. Lichens probably should also be reduced about 20%. </t>
  </si>
  <si>
    <t>KR_RV_68</t>
  </si>
  <si>
    <t>KR_RV_69</t>
  </si>
  <si>
    <t>*</t>
  </si>
  <si>
    <t>Bryophyte biomass consisted purely of Sphagnums. Sphagnum carpet was sampled until 10 cm depth. Live bryophyte biomass was calculated to be 1 cm layer of sampled bryophyte biomass.</t>
  </si>
  <si>
    <t>**</t>
  </si>
  <si>
    <r>
      <t>Dead bryophyte biomass was calculated to be 9 cm layer of sampled 10 cm Sphagnum carpet. Total mass of all dead Sphagnum down to the permafrost table was 4582.26g/m</t>
    </r>
    <r>
      <rPr>
        <vertAlign val="superscript"/>
        <sz val="10"/>
        <rFont val="Arial"/>
        <family val="2"/>
      </rPr>
      <t>2</t>
    </r>
    <r>
      <rPr>
        <sz val="10"/>
        <rFont val="Arial"/>
        <family val="0"/>
      </rPr>
      <t>, and the  total depth was 40cm.</t>
    </r>
  </si>
  <si>
    <t>Plant biomass</t>
  </si>
  <si>
    <r>
      <t>Table 13</t>
    </r>
    <r>
      <rPr>
        <sz val="10"/>
        <rFont val="Arial"/>
        <family val="0"/>
      </rPr>
      <t xml:space="preserve">. Summary of above-ground plant biomass for all EAT vegetation relevés. </t>
    </r>
  </si>
  <si>
    <r>
      <t>See Appendix D in Walker et al. (2009a) for biomass sampling and sorting methods for the non-tree species. Tree biomass was determined from the plot-count method and expressed in g m-</t>
    </r>
    <r>
      <rPr>
        <vertAlign val="superscript"/>
        <sz val="10"/>
        <rFont val="Arial"/>
        <family val="2"/>
      </rPr>
      <t>2</t>
    </r>
    <r>
      <rPr>
        <sz val="10"/>
        <rFont val="Arial"/>
        <family val="0"/>
      </rPr>
      <t>.</t>
    </r>
  </si>
  <si>
    <r>
      <t>Relevé aboveground biomass (g/m</t>
    </r>
    <r>
      <rPr>
        <vertAlign val="superscript"/>
        <sz val="10.4"/>
        <rFont val="Times New Roman"/>
        <family val="1"/>
      </rPr>
      <t>2</t>
    </r>
    <r>
      <rPr>
        <sz val="13"/>
        <rFont val="Times New Roman"/>
        <family val="1"/>
      </rPr>
      <t>).</t>
    </r>
  </si>
  <si>
    <t>Deciduous</t>
  </si>
  <si>
    <t>Evergreen</t>
  </si>
  <si>
    <t>Graminoid</t>
  </si>
  <si>
    <t>Forb</t>
  </si>
  <si>
    <t>Total   excluding dead moss &amp; lichen &amp; litter</t>
  </si>
  <si>
    <t>Total   including dead moss &amp; lichen &amp; litter, excluding trees</t>
  </si>
  <si>
    <t>Total  above-ground biomass</t>
  </si>
  <si>
    <t>Releve #</t>
  </si>
  <si>
    <t>Stem</t>
  </si>
  <si>
    <t>Live foliar</t>
  </si>
  <si>
    <t>Att. dead foliar</t>
  </si>
  <si>
    <t>Repro-
ductive</t>
  </si>
  <si>
    <t>Live</t>
  </si>
  <si>
    <t>Dead</t>
  </si>
  <si>
    <t>Live
bryo-
phyte</t>
  </si>
  <si>
    <t xml:space="preserve">Live lichen </t>
  </si>
  <si>
    <t>Dead bryo-
phyte</t>
  </si>
  <si>
    <t>Dead lichen</t>
  </si>
  <si>
    <t>Litter</t>
  </si>
  <si>
    <t>Broadleaf deciduous trees</t>
  </si>
  <si>
    <t>Needleleaf deciduous trees</t>
  </si>
  <si>
    <t>Ever-
green trees</t>
  </si>
  <si>
    <t>Cryptogamic crust</t>
  </si>
  <si>
    <t>Nadym-1*</t>
  </si>
  <si>
    <t>ND_RV_01</t>
  </si>
  <si>
    <t>T</t>
  </si>
  <si>
    <t>ND_RV_02</t>
  </si>
  <si>
    <t>ND_RV_03</t>
  </si>
  <si>
    <t>ND_RV_04</t>
  </si>
  <si>
    <t>ND_RV_05</t>
  </si>
  <si>
    <t>Average</t>
  </si>
  <si>
    <t>s.d.</t>
  </si>
  <si>
    <t>s.e.</t>
  </si>
  <si>
    <t>Nadym-2</t>
  </si>
  <si>
    <t>Hummocks</t>
  </si>
  <si>
    <t>ND_RV_06</t>
  </si>
  <si>
    <t>ND_RV_07</t>
  </si>
  <si>
    <r>
      <t>160</t>
    </r>
    <r>
      <rPr>
        <sz val="9"/>
        <color indexed="10"/>
        <rFont val="Arial"/>
        <family val="2"/>
      </rPr>
      <t>*</t>
    </r>
  </si>
  <si>
    <r>
      <t>1437</t>
    </r>
    <r>
      <rPr>
        <sz val="9"/>
        <color indexed="10"/>
        <rFont val="Arial"/>
        <family val="2"/>
      </rPr>
      <t>**</t>
    </r>
  </si>
  <si>
    <t>ND_RV_08</t>
  </si>
  <si>
    <t>Inter-hummocks</t>
  </si>
  <si>
    <t>ND_RV_09</t>
  </si>
  <si>
    <t>ND_RV_10</t>
  </si>
  <si>
    <t>ND_RV_11</t>
  </si>
  <si>
    <t>Laborovaya-1</t>
  </si>
  <si>
    <t>LA_RV_15</t>
  </si>
  <si>
    <t>LA_RV_16</t>
  </si>
  <si>
    <t>LA_RV_17</t>
  </si>
  <si>
    <t>LA_RV_18</t>
  </si>
  <si>
    <t>LA_RV_19</t>
  </si>
  <si>
    <t>Laborovaya-2</t>
  </si>
  <si>
    <t>LA_RV_20</t>
  </si>
  <si>
    <t>LA_RV_21</t>
  </si>
  <si>
    <t>LA_RV_22</t>
  </si>
  <si>
    <t>LA_RV_23</t>
  </si>
  <si>
    <t>LA_RV_24</t>
  </si>
  <si>
    <t>Vaskiny Dachi-1</t>
  </si>
  <si>
    <t>VD_RV_25</t>
  </si>
  <si>
    <t>VD_RV_26</t>
  </si>
  <si>
    <t>VD_RV_27</t>
  </si>
  <si>
    <t>VD_RV_28</t>
  </si>
  <si>
    <t>VD_RV_29</t>
  </si>
  <si>
    <t>Vaskiny Dachi-2</t>
  </si>
  <si>
    <t>VD_RV_30</t>
  </si>
  <si>
    <t>VD_RV_31</t>
  </si>
  <si>
    <t>VD_RV_32</t>
  </si>
  <si>
    <t>VD_RV_33</t>
  </si>
  <si>
    <t>VD_RV_34</t>
  </si>
  <si>
    <t>Vaskiny Dachi-3</t>
  </si>
  <si>
    <t>VD_RV_35</t>
  </si>
  <si>
    <t>VD_RV_36</t>
  </si>
  <si>
    <t>VD_RV_37</t>
  </si>
  <si>
    <t>VD_RV_38</t>
  </si>
  <si>
    <t>VD_RV_39</t>
  </si>
  <si>
    <t>Kharasavey-1</t>
  </si>
  <si>
    <t>KH_RV_40</t>
  </si>
  <si>
    <t>KH_RV_41</t>
  </si>
  <si>
    <t>KH_RV_42</t>
  </si>
  <si>
    <t>KH_RV_43</t>
  </si>
  <si>
    <t>KH_RV_44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</si>
</sst>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7">
    <font>
      <sz val="10"/>
      <name val="Arial"/>
      <family val="0"/>
    </font>
    <font>
      <b/>
      <sz val="10"/>
      <name val="Arial"/>
      <family val="0"/>
    </font>
    <font>
      <i/>
      <sz val="10"/>
      <name val="Arial"/>
      <family val="0"/>
    </font>
    <font>
      <b/>
      <i/>
      <sz val="10"/>
      <name val="Arial"/>
      <family val="0"/>
    </font>
    <font>
      <sz val="8"/>
      <name val="Arial"/>
      <family val="0"/>
    </font>
    <font>
      <vertAlign val="superscript"/>
      <sz val="10"/>
      <name val="Arial"/>
      <family val="2"/>
    </font>
    <font>
      <sz val="13"/>
      <name val="Times New Roman"/>
      <family val="1"/>
    </font>
    <font>
      <vertAlign val="superscript"/>
      <sz val="10.4"/>
      <name val="Times New Roman"/>
      <family val="1"/>
    </font>
    <font>
      <sz val="11"/>
      <name val="Arial"/>
      <family val="0"/>
    </font>
    <font>
      <b/>
      <sz val="11"/>
      <name val="Arial"/>
      <family val="2"/>
    </font>
    <font>
      <b/>
      <sz val="9"/>
      <name val="Arial"/>
      <family val="2"/>
    </font>
    <font>
      <b/>
      <sz val="11"/>
      <name val="Times"/>
      <family val="0"/>
    </font>
    <font>
      <sz val="9"/>
      <name val="Arial"/>
      <family val="0"/>
    </font>
    <font>
      <b/>
      <i/>
      <sz val="9"/>
      <name val="Arial"/>
      <family val="0"/>
    </font>
    <font>
      <sz val="9"/>
      <color indexed="10"/>
      <name val="Arial"/>
      <family val="2"/>
    </font>
    <font>
      <sz val="10"/>
      <color indexed="10"/>
      <name val="Arial"/>
      <family val="2"/>
    </font>
    <font>
      <i/>
      <sz val="9"/>
      <name val="Arial"/>
      <family val="0"/>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2">
    <border>
      <left/>
      <right/>
      <top/>
      <bottom/>
      <diagonal/>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thin"/>
      <top>
        <color indexed="63"/>
      </top>
      <bottom style="thin"/>
    </border>
    <border>
      <left>
        <color indexed="63"/>
      </left>
      <right>
        <color indexed="63"/>
      </right>
      <top style="double"/>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double"/>
    </border>
    <border>
      <left>
        <color indexed="63"/>
      </left>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alignment/>
    </xf>
    <xf numFmtId="0" fontId="6" fillId="0" borderId="0" xfId="0" applyFont="1" applyFill="1" applyBorder="1" applyAlignment="1">
      <alignment/>
    </xf>
    <xf numFmtId="0" fontId="8" fillId="0" borderId="1" xfId="0" applyFont="1" applyBorder="1" applyAlignment="1">
      <alignment/>
    </xf>
    <xf numFmtId="0" fontId="8" fillId="0" borderId="2" xfId="0" applyFont="1" applyBorder="1" applyAlignment="1">
      <alignment horizontal="right"/>
    </xf>
    <xf numFmtId="0" fontId="0" fillId="0" borderId="2" xfId="0" applyBorder="1" applyAlignment="1">
      <alignment/>
    </xf>
    <xf numFmtId="0" fontId="9" fillId="0" borderId="3" xfId="0" applyFont="1" applyFill="1" applyBorder="1" applyAlignment="1">
      <alignment horizontal="center"/>
    </xf>
    <xf numFmtId="0" fontId="11" fillId="0" borderId="4" xfId="0" applyFont="1" applyBorder="1" applyAlignment="1">
      <alignment horizontal="center" wrapText="1"/>
    </xf>
    <xf numFmtId="0" fontId="11" fillId="0" borderId="3" xfId="0" applyFont="1" applyBorder="1" applyAlignment="1">
      <alignment horizontal="center" wrapText="1"/>
    </xf>
    <xf numFmtId="0" fontId="11" fillId="0" borderId="5" xfId="0" applyFont="1" applyBorder="1" applyAlignment="1">
      <alignment horizontal="center" wrapText="1"/>
    </xf>
    <xf numFmtId="0" fontId="11" fillId="0" borderId="6" xfId="0" applyFont="1" applyFill="1" applyBorder="1" applyAlignment="1">
      <alignment horizontal="center" wrapText="1"/>
    </xf>
    <xf numFmtId="0" fontId="10" fillId="0" borderId="0" xfId="0" applyFont="1" applyAlignment="1">
      <alignment horizontal="center"/>
    </xf>
    <xf numFmtId="0" fontId="11" fillId="0" borderId="7" xfId="0" applyFont="1" applyBorder="1" applyAlignment="1">
      <alignment horizontal="center" wrapText="1"/>
    </xf>
    <xf numFmtId="1" fontId="11" fillId="0" borderId="7" xfId="0" applyNumberFormat="1" applyFont="1" applyBorder="1" applyAlignment="1">
      <alignment horizontal="center" wrapText="1"/>
    </xf>
    <xf numFmtId="1" fontId="9" fillId="0" borderId="7" xfId="0" applyNumberFormat="1" applyFont="1" applyFill="1" applyBorder="1" applyAlignment="1">
      <alignment horizontal="center"/>
    </xf>
    <xf numFmtId="1" fontId="9" fillId="0" borderId="0" xfId="0" applyNumberFormat="1" applyFont="1" applyFill="1" applyBorder="1" applyAlignment="1">
      <alignment horizontal="center"/>
    </xf>
    <xf numFmtId="1" fontId="8" fillId="0" borderId="7" xfId="0" applyNumberFormat="1" applyFont="1" applyFill="1" applyBorder="1" applyAlignment="1">
      <alignment horizontal="center"/>
    </xf>
    <xf numFmtId="1" fontId="8" fillId="0" borderId="0" xfId="0" applyNumberFormat="1" applyFont="1" applyFill="1" applyBorder="1" applyAlignment="1">
      <alignment horizontal="center"/>
    </xf>
    <xf numFmtId="0" fontId="10" fillId="0" borderId="0" xfId="0" applyFont="1" applyBorder="1" applyAlignment="1">
      <alignment/>
    </xf>
    <xf numFmtId="1" fontId="12" fillId="0" borderId="0" xfId="0" applyNumberFormat="1" applyFont="1" applyBorder="1" applyAlignment="1">
      <alignment horizontal="center"/>
    </xf>
    <xf numFmtId="1" fontId="12" fillId="0" borderId="0" xfId="0" applyNumberFormat="1" applyFont="1" applyAlignment="1">
      <alignment horizontal="center"/>
    </xf>
    <xf numFmtId="1" fontId="12" fillId="0" borderId="0" xfId="0" applyNumberFormat="1" applyFont="1" applyFill="1" applyBorder="1" applyAlignment="1">
      <alignment horizontal="center"/>
    </xf>
    <xf numFmtId="0" fontId="10" fillId="0" borderId="8" xfId="0" applyFont="1" applyBorder="1" applyAlignment="1">
      <alignment/>
    </xf>
    <xf numFmtId="1" fontId="12" fillId="0" borderId="8" xfId="0" applyNumberFormat="1" applyFont="1" applyBorder="1" applyAlignment="1">
      <alignment horizontal="center"/>
    </xf>
    <xf numFmtId="1" fontId="12" fillId="0" borderId="8" xfId="0" applyNumberFormat="1" applyFont="1" applyFill="1" applyBorder="1" applyAlignment="1">
      <alignment horizontal="center"/>
    </xf>
    <xf numFmtId="0" fontId="12" fillId="2" borderId="0" xfId="0" applyFont="1" applyFill="1" applyBorder="1" applyAlignment="1">
      <alignment horizontal="centerContinuous"/>
    </xf>
    <xf numFmtId="1" fontId="12" fillId="2" borderId="0" xfId="0" applyNumberFormat="1" applyFont="1" applyFill="1" applyBorder="1" applyAlignment="1">
      <alignment horizontal="center"/>
    </xf>
    <xf numFmtId="1" fontId="12" fillId="3" borderId="0" xfId="0" applyNumberFormat="1" applyFont="1" applyFill="1" applyBorder="1" applyAlignment="1">
      <alignment horizontal="center"/>
    </xf>
    <xf numFmtId="1" fontId="12" fillId="3" borderId="1" xfId="0" applyNumberFormat="1" applyFont="1" applyFill="1" applyBorder="1" applyAlignment="1">
      <alignment horizontal="center"/>
    </xf>
    <xf numFmtId="0" fontId="12" fillId="0" borderId="0" xfId="0" applyFont="1" applyFill="1" applyBorder="1" applyAlignment="1">
      <alignment horizontal="centerContinuous"/>
    </xf>
    <xf numFmtId="0" fontId="10" fillId="0" borderId="0" xfId="0" applyFont="1" applyBorder="1" applyAlignment="1">
      <alignment horizontal="center"/>
    </xf>
    <xf numFmtId="0" fontId="13" fillId="0" borderId="0" xfId="0" applyFont="1" applyBorder="1" applyAlignment="1">
      <alignment horizontal="center"/>
    </xf>
    <xf numFmtId="1" fontId="12" fillId="2" borderId="0" xfId="0" applyNumberFormat="1" applyFont="1" applyFill="1" applyAlignment="1">
      <alignment horizontal="center"/>
    </xf>
    <xf numFmtId="0" fontId="12" fillId="0" borderId="0" xfId="0" applyFont="1" applyBorder="1" applyAlignment="1">
      <alignment horizontal="centerContinuous"/>
    </xf>
    <xf numFmtId="0" fontId="10" fillId="0" borderId="0" xfId="0" applyFont="1" applyFill="1" applyBorder="1" applyAlignment="1">
      <alignment/>
    </xf>
    <xf numFmtId="0" fontId="10" fillId="0" borderId="8" xfId="0" applyFont="1" applyFill="1" applyBorder="1" applyAlignment="1">
      <alignment/>
    </xf>
    <xf numFmtId="0" fontId="12" fillId="2" borderId="1" xfId="0" applyFont="1" applyFill="1" applyBorder="1" applyAlignment="1">
      <alignment horizontal="centerContinuous"/>
    </xf>
    <xf numFmtId="1" fontId="12" fillId="2" borderId="1" xfId="0" applyNumberFormat="1" applyFont="1" applyFill="1" applyBorder="1" applyAlignment="1">
      <alignment horizontal="center"/>
    </xf>
    <xf numFmtId="0" fontId="10" fillId="0" borderId="0" xfId="0" applyFont="1" applyFill="1" applyBorder="1" applyAlignment="1">
      <alignment horizontal="centerContinuous"/>
    </xf>
    <xf numFmtId="0" fontId="15" fillId="0" borderId="0" xfId="0" applyFont="1" applyFill="1" applyBorder="1" applyAlignment="1">
      <alignment horizontal="right"/>
    </xf>
    <xf numFmtId="0" fontId="0" fillId="0" borderId="0" xfId="0" applyFill="1" applyBorder="1" applyAlignment="1">
      <alignment horizontal="left"/>
    </xf>
    <xf numFmtId="0" fontId="0" fillId="0" borderId="0" xfId="0" applyFont="1" applyFill="1" applyBorder="1" applyAlignment="1">
      <alignment horizontal="left"/>
    </xf>
    <xf numFmtId="0" fontId="2" fillId="0" borderId="0" xfId="0" applyFont="1" applyAlignment="1">
      <alignment/>
    </xf>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Alignment="1">
      <alignment/>
    </xf>
    <xf numFmtId="0" fontId="3" fillId="0" borderId="0" xfId="0" applyFont="1" applyAlignment="1">
      <alignment/>
    </xf>
    <xf numFmtId="0" fontId="10" fillId="2" borderId="2" xfId="0" applyFont="1" applyFill="1" applyBorder="1" applyAlignment="1">
      <alignment horizontal="center" wrapText="1"/>
    </xf>
    <xf numFmtId="0" fontId="0" fillId="0" borderId="5" xfId="0" applyBorder="1" applyAlignment="1">
      <alignment horizontal="center" wrapText="1"/>
    </xf>
    <xf numFmtId="0" fontId="0" fillId="0" borderId="5" xfId="0" applyBorder="1" applyAlignment="1">
      <alignment/>
    </xf>
    <xf numFmtId="0" fontId="11" fillId="2" borderId="9" xfId="0" applyFont="1" applyFill="1" applyBorder="1" applyAlignment="1">
      <alignment horizontal="center" wrapText="1"/>
    </xf>
    <xf numFmtId="0" fontId="8" fillId="0" borderId="10" xfId="0" applyFont="1" applyBorder="1" applyAlignment="1">
      <alignment horizontal="center"/>
    </xf>
    <xf numFmtId="0" fontId="9" fillId="0" borderId="9" xfId="0" applyFont="1" applyBorder="1" applyAlignment="1">
      <alignment horizontal="center"/>
    </xf>
    <xf numFmtId="0" fontId="9" fillId="0" borderId="1" xfId="0" applyFont="1" applyBorder="1" applyAlignment="1">
      <alignment horizontal="center"/>
    </xf>
    <xf numFmtId="0" fontId="9" fillId="0" borderId="11" xfId="0" applyFont="1" applyBorder="1" applyAlignment="1">
      <alignment horizontal="center"/>
    </xf>
    <xf numFmtId="0" fontId="10" fillId="0" borderId="0" xfId="0" applyFont="1" applyAlignment="1">
      <alignment/>
    </xf>
    <xf numFmtId="0" fontId="12" fillId="0" borderId="0" xfId="0" applyFont="1" applyAlignment="1">
      <alignment/>
    </xf>
    <xf numFmtId="0" fontId="16"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61"/>
  <sheetViews>
    <sheetView tabSelected="1" workbookViewId="0" topLeftCell="A102">
      <selection activeCell="B146" sqref="B146:B161"/>
    </sheetView>
  </sheetViews>
  <sheetFormatPr defaultColWidth="11.421875" defaultRowHeight="12.75"/>
  <sheetData>
    <row r="1" spans="1:25" s="49" customFormat="1" ht="12">
      <c r="A1" s="45" t="s">
        <v>51</v>
      </c>
      <c r="B1" s="46"/>
      <c r="C1" s="46"/>
      <c r="D1" s="47"/>
      <c r="E1" s="47"/>
      <c r="F1" s="46"/>
      <c r="G1" s="46"/>
      <c r="H1" s="47"/>
      <c r="I1" s="47"/>
      <c r="J1" s="46"/>
      <c r="K1" s="46"/>
      <c r="L1" s="46"/>
      <c r="M1" s="46"/>
      <c r="N1" s="46"/>
      <c r="O1" s="46"/>
      <c r="P1" s="46"/>
      <c r="Q1" s="46"/>
      <c r="R1" s="46"/>
      <c r="S1" s="46"/>
      <c r="T1" s="46"/>
      <c r="U1" s="46"/>
      <c r="V1" s="46"/>
      <c r="W1" s="48"/>
      <c r="X1" s="48"/>
      <c r="Y1" s="48"/>
    </row>
    <row r="2" spans="1:25" s="49" customFormat="1" ht="12">
      <c r="A2" s="50" t="s">
        <v>52</v>
      </c>
      <c r="B2" s="46"/>
      <c r="C2" s="46"/>
      <c r="D2" s="47"/>
      <c r="E2" s="47"/>
      <c r="F2" s="46"/>
      <c r="G2" s="46"/>
      <c r="H2" s="47"/>
      <c r="I2" s="47"/>
      <c r="J2" s="46"/>
      <c r="K2" s="46"/>
      <c r="L2" s="46"/>
      <c r="M2" s="46"/>
      <c r="N2" s="46"/>
      <c r="O2" s="46"/>
      <c r="P2" s="46"/>
      <c r="Q2" s="46"/>
      <c r="R2" s="46"/>
      <c r="S2" s="46"/>
      <c r="T2" s="46"/>
      <c r="U2" s="46"/>
      <c r="V2" s="46"/>
      <c r="W2" s="48"/>
      <c r="X2" s="48"/>
      <c r="Y2" s="48"/>
    </row>
    <row r="3" spans="1:25" ht="12">
      <c r="A3" s="4" t="s">
        <v>53</v>
      </c>
      <c r="B3" s="1"/>
      <c r="C3" s="1"/>
      <c r="D3" s="2"/>
      <c r="E3" s="2"/>
      <c r="F3" s="1"/>
      <c r="G3" s="1"/>
      <c r="H3" s="2"/>
      <c r="I3" s="2"/>
      <c r="J3" s="1"/>
      <c r="K3" s="1"/>
      <c r="L3" s="1"/>
      <c r="M3" s="1"/>
      <c r="N3" s="1"/>
      <c r="O3" s="1"/>
      <c r="P3" s="1"/>
      <c r="Q3" s="1"/>
      <c r="R3" s="1"/>
      <c r="S3" s="1"/>
      <c r="T3" s="1"/>
      <c r="U3" s="1"/>
      <c r="V3" s="1"/>
      <c r="W3" s="3"/>
      <c r="X3" s="3"/>
      <c r="Y3" s="3"/>
    </row>
    <row r="4" spans="1:25" ht="12">
      <c r="A4" s="4"/>
      <c r="B4" s="1"/>
      <c r="C4" s="1"/>
      <c r="D4" s="2"/>
      <c r="E4" s="2"/>
      <c r="F4" s="1"/>
      <c r="G4" s="1"/>
      <c r="H4" s="2"/>
      <c r="I4" s="2"/>
      <c r="J4" s="1"/>
      <c r="K4" s="1"/>
      <c r="L4" s="1"/>
      <c r="M4" s="1"/>
      <c r="N4" s="1"/>
      <c r="O4" s="1"/>
      <c r="P4" s="1"/>
      <c r="Q4" s="1"/>
      <c r="R4" s="1"/>
      <c r="S4" s="1"/>
      <c r="T4" s="1"/>
      <c r="U4" s="1"/>
      <c r="V4" s="1"/>
      <c r="W4" s="3"/>
      <c r="X4" s="3"/>
      <c r="Y4" s="3"/>
    </row>
    <row r="5" spans="1:25" ht="12">
      <c r="A5" s="4"/>
      <c r="B5" s="1"/>
      <c r="C5" s="1"/>
      <c r="D5" s="2"/>
      <c r="E5" s="2"/>
      <c r="F5" s="1"/>
      <c r="G5" s="1"/>
      <c r="H5" s="2"/>
      <c r="I5" s="2"/>
      <c r="J5" s="1"/>
      <c r="K5" s="1"/>
      <c r="L5" s="1"/>
      <c r="M5" s="1"/>
      <c r="N5" s="1"/>
      <c r="O5" s="1"/>
      <c r="P5" s="1"/>
      <c r="Q5" s="1"/>
      <c r="R5" s="1"/>
      <c r="S5" s="1"/>
      <c r="T5" s="1"/>
      <c r="U5" s="1"/>
      <c r="V5" s="1"/>
      <c r="W5" s="3"/>
      <c r="X5" s="3"/>
      <c r="Y5" s="3"/>
    </row>
    <row r="6" spans="1:25" ht="12">
      <c r="A6" s="4"/>
      <c r="B6" s="1"/>
      <c r="C6" s="1"/>
      <c r="D6" s="2"/>
      <c r="E6" s="2"/>
      <c r="F6" s="1"/>
      <c r="G6" s="1"/>
      <c r="H6" s="2"/>
      <c r="I6" s="2"/>
      <c r="J6" s="1"/>
      <c r="K6" s="1"/>
      <c r="L6" s="1"/>
      <c r="M6" s="1"/>
      <c r="N6" s="1"/>
      <c r="O6" s="1"/>
      <c r="P6" s="1"/>
      <c r="Q6" s="1"/>
      <c r="R6" s="1"/>
      <c r="S6" s="1"/>
      <c r="T6" s="1"/>
      <c r="U6" s="1"/>
      <c r="V6" s="1"/>
      <c r="W6" s="3"/>
      <c r="X6" s="3"/>
      <c r="Y6" s="3"/>
    </row>
    <row r="7" spans="1:25" ht="15.75">
      <c r="A7" s="5" t="s">
        <v>54</v>
      </c>
      <c r="B7" s="1"/>
      <c r="C7" s="1"/>
      <c r="D7" s="2"/>
      <c r="E7" s="2"/>
      <c r="F7" s="1"/>
      <c r="G7" s="1"/>
      <c r="H7" s="2"/>
      <c r="I7" s="2"/>
      <c r="J7" s="1"/>
      <c r="K7" s="1"/>
      <c r="L7" s="1"/>
      <c r="M7" s="1"/>
      <c r="N7" s="1"/>
      <c r="O7" s="1"/>
      <c r="P7" s="1"/>
      <c r="Q7" s="1"/>
      <c r="R7" s="1"/>
      <c r="S7" s="1"/>
      <c r="T7" s="1"/>
      <c r="U7" s="1"/>
      <c r="V7" s="1"/>
      <c r="W7" s="3"/>
      <c r="X7" s="3"/>
      <c r="Y7" s="3"/>
    </row>
    <row r="8" spans="1:25" ht="12.75">
      <c r="A8" s="6"/>
      <c r="B8" s="56" t="s">
        <v>55</v>
      </c>
      <c r="C8" s="57"/>
      <c r="D8" s="57"/>
      <c r="E8" s="58"/>
      <c r="F8" s="57" t="s">
        <v>56</v>
      </c>
      <c r="G8" s="57"/>
      <c r="H8" s="57"/>
      <c r="I8" s="57"/>
      <c r="J8" s="56" t="s">
        <v>57</v>
      </c>
      <c r="K8" s="58"/>
      <c r="L8" s="56" t="s">
        <v>58</v>
      </c>
      <c r="M8" s="58"/>
      <c r="N8" s="7"/>
      <c r="O8" s="7"/>
      <c r="P8" s="51" t="s">
        <v>59</v>
      </c>
      <c r="Q8" s="7"/>
      <c r="R8" s="7"/>
      <c r="S8" s="7"/>
      <c r="T8" s="51" t="s">
        <v>60</v>
      </c>
      <c r="U8" s="7"/>
      <c r="V8" s="7"/>
      <c r="W8" s="7"/>
      <c r="X8" s="54" t="s">
        <v>61</v>
      </c>
      <c r="Y8" s="8"/>
    </row>
    <row r="9" spans="1:25" ht="36.75" thickBot="1">
      <c r="A9" s="9" t="s">
        <v>62</v>
      </c>
      <c r="B9" s="10" t="s">
        <v>63</v>
      </c>
      <c r="C9" s="10" t="s">
        <v>64</v>
      </c>
      <c r="D9" s="10" t="s">
        <v>65</v>
      </c>
      <c r="E9" s="11" t="s">
        <v>66</v>
      </c>
      <c r="F9" s="10" t="s">
        <v>63</v>
      </c>
      <c r="G9" s="10" t="s">
        <v>64</v>
      </c>
      <c r="H9" s="10" t="s">
        <v>65</v>
      </c>
      <c r="I9" s="11" t="s">
        <v>66</v>
      </c>
      <c r="J9" s="10" t="s">
        <v>64</v>
      </c>
      <c r="K9" s="11" t="s">
        <v>65</v>
      </c>
      <c r="L9" s="12" t="s">
        <v>67</v>
      </c>
      <c r="M9" s="12" t="s">
        <v>68</v>
      </c>
      <c r="N9" s="12" t="s">
        <v>69</v>
      </c>
      <c r="O9" s="12" t="s">
        <v>70</v>
      </c>
      <c r="P9" s="52"/>
      <c r="Q9" s="12" t="s">
        <v>71</v>
      </c>
      <c r="R9" s="12" t="s">
        <v>72</v>
      </c>
      <c r="S9" s="12" t="s">
        <v>73</v>
      </c>
      <c r="T9" s="53"/>
      <c r="U9" s="12" t="s">
        <v>74</v>
      </c>
      <c r="V9" s="12" t="s">
        <v>75</v>
      </c>
      <c r="W9" s="12" t="s">
        <v>76</v>
      </c>
      <c r="X9" s="55"/>
      <c r="Y9" s="13" t="s">
        <v>77</v>
      </c>
    </row>
    <row r="10" spans="1:25" ht="15" thickTop="1">
      <c r="A10" s="14" t="s">
        <v>78</v>
      </c>
      <c r="B10" s="15"/>
      <c r="C10" s="15"/>
      <c r="D10" s="15"/>
      <c r="E10" s="15"/>
      <c r="F10" s="16"/>
      <c r="G10" s="16"/>
      <c r="H10" s="16"/>
      <c r="I10" s="16"/>
      <c r="J10" s="16"/>
      <c r="K10" s="16"/>
      <c r="L10" s="16"/>
      <c r="M10" s="16"/>
      <c r="N10" s="16"/>
      <c r="O10" s="16"/>
      <c r="P10" s="17"/>
      <c r="Q10" s="16"/>
      <c r="R10" s="16"/>
      <c r="S10" s="16"/>
      <c r="T10" s="18"/>
      <c r="U10" s="16"/>
      <c r="V10" s="16"/>
      <c r="W10" s="16"/>
      <c r="X10" s="19"/>
      <c r="Y10" s="20"/>
    </row>
    <row r="11" spans="1:25" ht="12">
      <c r="A11" s="21" t="s">
        <v>79</v>
      </c>
      <c r="B11" s="22">
        <v>46.875</v>
      </c>
      <c r="C11" s="22">
        <v>11.075</v>
      </c>
      <c r="D11" s="22">
        <v>0</v>
      </c>
      <c r="E11" s="22">
        <v>1.475</v>
      </c>
      <c r="F11" s="23">
        <v>76.875</v>
      </c>
      <c r="G11" s="22">
        <v>49.275</v>
      </c>
      <c r="H11" s="22">
        <v>1.675</v>
      </c>
      <c r="I11" s="22">
        <v>1.1583333333333279</v>
      </c>
      <c r="J11" s="22" t="s">
        <v>80</v>
      </c>
      <c r="K11" s="22">
        <v>2.175</v>
      </c>
      <c r="L11" s="22">
        <v>0</v>
      </c>
      <c r="M11" s="22"/>
      <c r="N11" s="22">
        <v>161.31666666666666</v>
      </c>
      <c r="O11" s="22">
        <v>0</v>
      </c>
      <c r="P11" s="24">
        <v>352</v>
      </c>
      <c r="Q11" s="22">
        <v>1123</v>
      </c>
      <c r="R11" s="22">
        <v>22.075</v>
      </c>
      <c r="S11" s="22">
        <v>333.0166666666667</v>
      </c>
      <c r="T11" s="24">
        <v>1830.09166666667</v>
      </c>
      <c r="U11" s="22">
        <v>305.1387545899021</v>
      </c>
      <c r="V11" s="22">
        <v>51.38275102367982</v>
      </c>
      <c r="W11" s="22">
        <v>6777.014445687551</v>
      </c>
      <c r="X11" s="24">
        <f>SUM(B11:O11)+SUM(Q11:S11)+SUM(U11:W11)</f>
        <v>8963.5276179678</v>
      </c>
      <c r="Y11" s="24"/>
    </row>
    <row r="12" spans="1:25" ht="12">
      <c r="A12" s="21" t="s">
        <v>81</v>
      </c>
      <c r="B12" s="23">
        <v>141.825</v>
      </c>
      <c r="C12" s="22">
        <v>22.358333333333334</v>
      </c>
      <c r="D12" s="22">
        <v>0.5</v>
      </c>
      <c r="E12" s="22">
        <v>1.4</v>
      </c>
      <c r="F12" s="23">
        <v>98.625</v>
      </c>
      <c r="G12" s="22">
        <v>70.775</v>
      </c>
      <c r="H12" s="22">
        <v>2.9583333333333295</v>
      </c>
      <c r="I12" s="22" t="s">
        <v>80</v>
      </c>
      <c r="J12" s="22">
        <v>0</v>
      </c>
      <c r="K12" s="22">
        <v>0</v>
      </c>
      <c r="L12" s="22" t="s">
        <v>80</v>
      </c>
      <c r="M12" s="22"/>
      <c r="N12" s="22">
        <v>251.825</v>
      </c>
      <c r="O12" s="22">
        <v>150.725</v>
      </c>
      <c r="P12" s="24">
        <v>741.2916666666666</v>
      </c>
      <c r="Q12" s="22">
        <v>773</v>
      </c>
      <c r="R12" s="22">
        <v>75.575</v>
      </c>
      <c r="S12" s="22">
        <v>413.525</v>
      </c>
      <c r="T12" s="24">
        <v>2003.3916666666667</v>
      </c>
      <c r="U12" s="22">
        <v>223.66993163186294</v>
      </c>
      <c r="V12" s="22">
        <v>2413.409185256479</v>
      </c>
      <c r="W12" s="22">
        <v>3175.820514101385</v>
      </c>
      <c r="X12" s="24">
        <f>SUM(B12:O12)+SUM(Q12:S12)+SUM(U12:W12)</f>
        <v>7815.991297656394</v>
      </c>
      <c r="Y12" s="24"/>
    </row>
    <row r="13" spans="1:25" ht="12">
      <c r="A13" s="21" t="s">
        <v>82</v>
      </c>
      <c r="B13" s="23">
        <v>82.625</v>
      </c>
      <c r="C13" s="22">
        <v>14.358333333333327</v>
      </c>
      <c r="D13" s="22">
        <v>0</v>
      </c>
      <c r="E13" s="22">
        <v>0.5</v>
      </c>
      <c r="F13" s="23">
        <v>16.65833333333333</v>
      </c>
      <c r="G13" s="22">
        <v>20.85833333333333</v>
      </c>
      <c r="H13" s="22">
        <v>1.9</v>
      </c>
      <c r="I13" s="22">
        <v>0</v>
      </c>
      <c r="J13" s="22">
        <v>0</v>
      </c>
      <c r="K13" s="22">
        <v>0</v>
      </c>
      <c r="L13" s="22">
        <v>0</v>
      </c>
      <c r="M13" s="22"/>
      <c r="N13" s="22">
        <v>2.558333333333329</v>
      </c>
      <c r="O13" s="22">
        <v>1720.2</v>
      </c>
      <c r="P13" s="24">
        <v>1859.6583333333333</v>
      </c>
      <c r="Q13" s="22">
        <v>1.8583333333333307</v>
      </c>
      <c r="R13" s="22">
        <v>341.825</v>
      </c>
      <c r="S13" s="22">
        <v>662.825</v>
      </c>
      <c r="T13" s="24">
        <v>2866.166666666667</v>
      </c>
      <c r="U13" s="22">
        <v>0.9959070846036753</v>
      </c>
      <c r="V13" s="22">
        <v>247.3638684232335</v>
      </c>
      <c r="W13" s="22">
        <v>3969.055527048516</v>
      </c>
      <c r="X13" s="24">
        <f>SUM(B13:O13)+SUM(Q13:S13)+SUM(U13:W13)</f>
        <v>7083.581969223021</v>
      </c>
      <c r="Y13" s="24"/>
    </row>
    <row r="14" spans="1:25" ht="12">
      <c r="A14" s="21" t="s">
        <v>83</v>
      </c>
      <c r="B14" s="23">
        <v>9.458333333333329</v>
      </c>
      <c r="C14" s="22">
        <v>3.35833333333333</v>
      </c>
      <c r="D14" s="22">
        <v>0.1</v>
      </c>
      <c r="E14" s="22">
        <v>0.2</v>
      </c>
      <c r="F14" s="23">
        <v>7.358333333333329</v>
      </c>
      <c r="G14" s="22">
        <v>4.758333333333331</v>
      </c>
      <c r="H14" s="22">
        <v>1.7</v>
      </c>
      <c r="I14" s="22">
        <v>0</v>
      </c>
      <c r="J14" s="22">
        <v>0</v>
      </c>
      <c r="K14" s="22">
        <v>0</v>
      </c>
      <c r="L14" s="22">
        <v>0</v>
      </c>
      <c r="M14" s="22"/>
      <c r="N14" s="22">
        <v>0.5</v>
      </c>
      <c r="O14" s="22">
        <v>1450.4</v>
      </c>
      <c r="P14" s="24">
        <v>1477.8333333333333</v>
      </c>
      <c r="Q14" s="22">
        <v>0</v>
      </c>
      <c r="R14" s="22">
        <v>559.9166666666666</v>
      </c>
      <c r="S14" s="22">
        <v>603.425</v>
      </c>
      <c r="T14" s="24">
        <v>2641.175</v>
      </c>
      <c r="U14" s="22">
        <v>369.6028389881387</v>
      </c>
      <c r="V14" s="22">
        <v>74.03230465757159</v>
      </c>
      <c r="W14" s="22">
        <v>4493.844362227022</v>
      </c>
      <c r="X14" s="24">
        <f>SUM(B14:O14)+SUM(Q14:S14)+SUM(U14:W14)</f>
        <v>7578.654505872732</v>
      </c>
      <c r="Y14" s="24"/>
    </row>
    <row r="15" spans="1:25" ht="12">
      <c r="A15" s="25" t="s">
        <v>84</v>
      </c>
      <c r="B15" s="26">
        <v>46.075</v>
      </c>
      <c r="C15" s="26">
        <v>4.058333333333328</v>
      </c>
      <c r="D15" s="26">
        <v>0</v>
      </c>
      <c r="E15" s="26">
        <v>0.1</v>
      </c>
      <c r="F15" s="26">
        <v>109.025</v>
      </c>
      <c r="G15" s="26">
        <v>68.05833333333334</v>
      </c>
      <c r="H15" s="26">
        <v>7.458333333333331</v>
      </c>
      <c r="I15" s="26" t="s">
        <v>80</v>
      </c>
      <c r="J15" s="26">
        <v>0</v>
      </c>
      <c r="K15" s="26">
        <v>0</v>
      </c>
      <c r="L15" s="26">
        <v>0</v>
      </c>
      <c r="M15" s="26"/>
      <c r="N15" s="26">
        <v>34.375</v>
      </c>
      <c r="O15" s="26">
        <v>702.6</v>
      </c>
      <c r="P15" s="27">
        <v>971.85</v>
      </c>
      <c r="Q15" s="26">
        <v>21.875</v>
      </c>
      <c r="R15" s="26">
        <v>469.225</v>
      </c>
      <c r="S15" s="26">
        <v>844.3</v>
      </c>
      <c r="T15" s="27">
        <v>2307.25</v>
      </c>
      <c r="U15" s="26">
        <v>512.006808267578</v>
      </c>
      <c r="V15" s="26">
        <v>471.26160106584706</v>
      </c>
      <c r="W15" s="26">
        <v>3607.8869610413435</v>
      </c>
      <c r="X15" s="24">
        <f>SUM(B15:O15)+SUM(Q15:S15)+SUM(U15:W15)</f>
        <v>6898.305370374768</v>
      </c>
      <c r="Y15" s="24"/>
    </row>
    <row r="16" spans="1:25" ht="12">
      <c r="A16" s="28" t="s">
        <v>85</v>
      </c>
      <c r="B16" s="29">
        <v>65.37166666666666</v>
      </c>
      <c r="C16" s="29">
        <v>11.041666666666664</v>
      </c>
      <c r="D16" s="29" t="s">
        <v>80</v>
      </c>
      <c r="E16" s="29">
        <v>0.735</v>
      </c>
      <c r="F16" s="29">
        <v>61.70833333333333</v>
      </c>
      <c r="G16" s="29">
        <v>42.745</v>
      </c>
      <c r="H16" s="29">
        <v>3.138333333333332</v>
      </c>
      <c r="I16" s="29" t="s">
        <v>80</v>
      </c>
      <c r="J16" s="29" t="s">
        <v>80</v>
      </c>
      <c r="K16" s="29" t="s">
        <v>80</v>
      </c>
      <c r="L16" s="29" t="s">
        <v>80</v>
      </c>
      <c r="M16" s="29"/>
      <c r="N16" s="29">
        <v>90.115</v>
      </c>
      <c r="O16" s="29">
        <v>804.785</v>
      </c>
      <c r="P16" s="30">
        <v>1080.5266666666666</v>
      </c>
      <c r="Q16" s="29">
        <v>383.94666666666666</v>
      </c>
      <c r="R16" s="29">
        <v>293.72333333333336</v>
      </c>
      <c r="S16" s="29">
        <v>571.4183333333333</v>
      </c>
      <c r="T16" s="30">
        <v>2329.615</v>
      </c>
      <c r="U16" s="29">
        <v>282.2828481124171</v>
      </c>
      <c r="V16" s="29">
        <v>651.4899420853623</v>
      </c>
      <c r="W16" s="29">
        <v>4404.724362021163</v>
      </c>
      <c r="X16" s="31">
        <v>7668.112152218942</v>
      </c>
      <c r="Y16" s="29"/>
    </row>
    <row r="17" spans="1:25" ht="12">
      <c r="A17" s="32" t="s">
        <v>86</v>
      </c>
      <c r="B17" s="24">
        <f>STDEV(B11:B15)</f>
        <v>49.95892952104647</v>
      </c>
      <c r="C17" s="24">
        <v>7.856030945854417</v>
      </c>
      <c r="D17" s="24">
        <v>0.216794833886788</v>
      </c>
      <c r="E17" s="24">
        <v>0.6585020880756568</v>
      </c>
      <c r="F17" s="24">
        <v>46.9445417487486</v>
      </c>
      <c r="G17" s="24">
        <v>29.11657460393765</v>
      </c>
      <c r="H17" s="24">
        <v>2.4717613490518584</v>
      </c>
      <c r="I17" s="24">
        <v>0.498177233076295</v>
      </c>
      <c r="J17" s="24">
        <v>0.044721359549995794</v>
      </c>
      <c r="K17" s="24">
        <v>0.9726895702124084</v>
      </c>
      <c r="L17" s="24">
        <v>0.08944271909999159</v>
      </c>
      <c r="M17" s="24"/>
      <c r="N17" s="24">
        <v>111.82996818707507</v>
      </c>
      <c r="O17" s="24">
        <v>764.9703432976993</v>
      </c>
      <c r="P17" s="24">
        <v>596.3515843291979</v>
      </c>
      <c r="Q17" s="24">
        <v>529.637790099412</v>
      </c>
      <c r="R17" s="24">
        <v>237.3578566157485</v>
      </c>
      <c r="S17" s="24">
        <v>203.47583935541064</v>
      </c>
      <c r="T17" s="24">
        <v>430.52373383569994</v>
      </c>
      <c r="U17" s="24">
        <v>189.39250797481048</v>
      </c>
      <c r="V17" s="24">
        <v>999.2178843431151</v>
      </c>
      <c r="W17" s="24">
        <v>1411.6182611011827</v>
      </c>
      <c r="X17" s="24">
        <v>812.7798158906596</v>
      </c>
      <c r="Y17" s="24"/>
    </row>
    <row r="18" spans="1:25" ht="12">
      <c r="A18" s="32" t="s">
        <v>87</v>
      </c>
      <c r="B18" s="24">
        <f aca="true" t="shared" si="0" ref="B18:X18">B17/SQRT(5)</f>
        <v>22.342312498436183</v>
      </c>
      <c r="C18" s="24">
        <f t="shared" si="0"/>
        <v>3.513323845654489</v>
      </c>
      <c r="D18" s="24">
        <f t="shared" si="0"/>
        <v>0.09695359714832658</v>
      </c>
      <c r="E18" s="24">
        <f t="shared" si="0"/>
        <v>0.29449108645254446</v>
      </c>
      <c r="F18" s="24">
        <f t="shared" si="0"/>
        <v>20.994237304555742</v>
      </c>
      <c r="G18" s="24">
        <f t="shared" si="0"/>
        <v>13.02132801726972</v>
      </c>
      <c r="H18" s="24">
        <f t="shared" si="0"/>
        <v>1.105405280127308</v>
      </c>
      <c r="I18" s="24">
        <f t="shared" si="0"/>
        <v>0.22279163160027046</v>
      </c>
      <c r="J18" s="24">
        <f t="shared" si="0"/>
        <v>0.02</v>
      </c>
      <c r="K18" s="24">
        <f t="shared" si="0"/>
        <v>0.43499999999999994</v>
      </c>
      <c r="L18" s="24">
        <f t="shared" si="0"/>
        <v>0.04</v>
      </c>
      <c r="M18" s="24"/>
      <c r="N18" s="24">
        <f t="shared" si="0"/>
        <v>50.01188215758775</v>
      </c>
      <c r="O18" s="24">
        <f t="shared" si="0"/>
        <v>342.1051376770012</v>
      </c>
      <c r="P18" s="24">
        <f t="shared" si="0"/>
        <v>266.69653620995695</v>
      </c>
      <c r="Q18" s="24">
        <f t="shared" si="0"/>
        <v>236.86122042301005</v>
      </c>
      <c r="R18" s="24">
        <f t="shared" si="0"/>
        <v>106.14966047729236</v>
      </c>
      <c r="S18" s="24">
        <f t="shared" si="0"/>
        <v>90.99716171550503</v>
      </c>
      <c r="T18" s="24">
        <f t="shared" si="0"/>
        <v>192.53606695673025</v>
      </c>
      <c r="U18" s="24">
        <f t="shared" si="0"/>
        <v>84.69890445216944</v>
      </c>
      <c r="V18" s="24">
        <f t="shared" si="0"/>
        <v>446.8638227449456</v>
      </c>
      <c r="W18" s="24">
        <f t="shared" si="0"/>
        <v>631.2948780204583</v>
      </c>
      <c r="X18" s="24">
        <f t="shared" si="0"/>
        <v>363.4861838142557</v>
      </c>
      <c r="Y18" s="24"/>
    </row>
    <row r="19" spans="1:25" ht="12">
      <c r="A19" s="33" t="s">
        <v>88</v>
      </c>
      <c r="B19" s="22"/>
      <c r="C19" s="22"/>
      <c r="D19" s="22"/>
      <c r="E19" s="22"/>
      <c r="F19" s="22"/>
      <c r="G19" s="22"/>
      <c r="H19" s="22"/>
      <c r="I19" s="22"/>
      <c r="J19" s="22"/>
      <c r="K19" s="22"/>
      <c r="L19" s="22"/>
      <c r="M19" s="22"/>
      <c r="N19" s="22"/>
      <c r="O19" s="22"/>
      <c r="P19" s="24"/>
      <c r="Q19" s="22"/>
      <c r="R19" s="22"/>
      <c r="S19" s="22"/>
      <c r="T19" s="24"/>
      <c r="U19" s="22"/>
      <c r="V19" s="22"/>
      <c r="W19" s="22"/>
      <c r="X19" s="24"/>
      <c r="Y19" s="24"/>
    </row>
    <row r="20" spans="1:25" ht="12">
      <c r="A20" s="34" t="s">
        <v>89</v>
      </c>
      <c r="B20" s="22"/>
      <c r="C20" s="22"/>
      <c r="D20" s="22"/>
      <c r="E20" s="22"/>
      <c r="F20" s="22"/>
      <c r="G20" s="22"/>
      <c r="H20" s="22"/>
      <c r="I20" s="22"/>
      <c r="J20" s="22"/>
      <c r="K20" s="22"/>
      <c r="L20" s="22"/>
      <c r="M20" s="22"/>
      <c r="N20" s="22"/>
      <c r="O20" s="22"/>
      <c r="P20" s="24"/>
      <c r="Q20" s="22"/>
      <c r="R20" s="22"/>
      <c r="S20" s="22"/>
      <c r="T20" s="24"/>
      <c r="U20" s="22"/>
      <c r="V20" s="22"/>
      <c r="W20" s="22"/>
      <c r="X20" s="24"/>
      <c r="Y20" s="24"/>
    </row>
    <row r="21" spans="1:25" ht="12">
      <c r="A21" s="21" t="s">
        <v>90</v>
      </c>
      <c r="B21" s="23">
        <v>0</v>
      </c>
      <c r="C21" s="22">
        <v>0</v>
      </c>
      <c r="D21" s="22">
        <v>0</v>
      </c>
      <c r="E21" s="22">
        <v>0</v>
      </c>
      <c r="F21" s="23">
        <v>681.6166666666666</v>
      </c>
      <c r="G21" s="22">
        <v>196.625</v>
      </c>
      <c r="H21" s="22">
        <v>3.4583333333333277</v>
      </c>
      <c r="I21" s="22">
        <v>0.8583333333333298</v>
      </c>
      <c r="J21" s="22">
        <v>2.575</v>
      </c>
      <c r="K21" s="22">
        <v>11.575</v>
      </c>
      <c r="L21" s="22">
        <v>18.45833333333333</v>
      </c>
      <c r="M21" s="22"/>
      <c r="N21" s="22">
        <v>16.775</v>
      </c>
      <c r="O21" s="22">
        <v>342.575</v>
      </c>
      <c r="P21" s="24">
        <v>1274.5166666666664</v>
      </c>
      <c r="Q21" s="22">
        <v>97.125</v>
      </c>
      <c r="R21" s="22">
        <v>142.375</v>
      </c>
      <c r="S21" s="22">
        <v>681.975</v>
      </c>
      <c r="T21" s="24">
        <v>2195.9916666666663</v>
      </c>
      <c r="U21" s="22">
        <v>0</v>
      </c>
      <c r="V21" s="22">
        <v>0</v>
      </c>
      <c r="W21" s="22">
        <v>0</v>
      </c>
      <c r="X21" s="24">
        <v>2195.9916666666663</v>
      </c>
      <c r="Y21" s="24"/>
    </row>
    <row r="22" spans="1:25" ht="12">
      <c r="A22" s="21" t="s">
        <v>91</v>
      </c>
      <c r="B22" s="23">
        <v>13.075</v>
      </c>
      <c r="C22" s="22">
        <v>1.075</v>
      </c>
      <c r="D22" s="22">
        <v>0</v>
      </c>
      <c r="E22" s="22">
        <v>0</v>
      </c>
      <c r="F22" s="23">
        <v>109.975</v>
      </c>
      <c r="G22" s="22">
        <v>67.275</v>
      </c>
      <c r="H22" s="22" t="s">
        <v>80</v>
      </c>
      <c r="I22" s="22" t="s">
        <v>80</v>
      </c>
      <c r="J22" s="22">
        <v>0</v>
      </c>
      <c r="K22" s="22">
        <v>1.358333333333328</v>
      </c>
      <c r="L22" s="22">
        <v>28.475</v>
      </c>
      <c r="M22" s="22"/>
      <c r="N22" s="22" t="s">
        <v>92</v>
      </c>
      <c r="O22" s="22">
        <v>2.775</v>
      </c>
      <c r="P22" s="24">
        <v>1114.2083333333333</v>
      </c>
      <c r="Q22" s="22" t="s">
        <v>93</v>
      </c>
      <c r="R22" s="22">
        <v>0</v>
      </c>
      <c r="S22" s="22">
        <v>5.775</v>
      </c>
      <c r="T22" s="24">
        <v>1826.3833333333332</v>
      </c>
      <c r="U22" s="22">
        <v>0</v>
      </c>
      <c r="V22" s="22">
        <v>0</v>
      </c>
      <c r="W22" s="22">
        <v>0</v>
      </c>
      <c r="X22" s="24">
        <v>1826.3833333333332</v>
      </c>
      <c r="Y22" s="24"/>
    </row>
    <row r="23" spans="1:25" ht="12">
      <c r="A23" s="25" t="s">
        <v>94</v>
      </c>
      <c r="B23" s="26">
        <v>74.35833333333333</v>
      </c>
      <c r="C23" s="26">
        <v>30.758333333333333</v>
      </c>
      <c r="D23" s="26">
        <v>0</v>
      </c>
      <c r="E23" s="26">
        <v>0.7583333333333275</v>
      </c>
      <c r="F23" s="26">
        <v>419.725</v>
      </c>
      <c r="G23" s="26">
        <v>182.0583333333333</v>
      </c>
      <c r="H23" s="26">
        <v>11.158333333333331</v>
      </c>
      <c r="I23" s="26">
        <v>4.358333333333331</v>
      </c>
      <c r="J23" s="26">
        <v>8.575</v>
      </c>
      <c r="K23" s="26">
        <v>56.425</v>
      </c>
      <c r="L23" s="26">
        <v>9.55833333333333</v>
      </c>
      <c r="M23" s="26"/>
      <c r="N23" s="26">
        <v>20.95833333333333</v>
      </c>
      <c r="O23" s="26">
        <v>340.025</v>
      </c>
      <c r="P23" s="27">
        <v>1158.7166666666665</v>
      </c>
      <c r="Q23" s="26">
        <v>36.45833333333333</v>
      </c>
      <c r="R23" s="26">
        <v>169.725</v>
      </c>
      <c r="S23" s="26">
        <v>264.6583333333333</v>
      </c>
      <c r="T23" s="27">
        <v>1629.5583333333332</v>
      </c>
      <c r="U23" s="26">
        <v>0</v>
      </c>
      <c r="V23" s="26">
        <v>0</v>
      </c>
      <c r="W23" s="26">
        <v>0</v>
      </c>
      <c r="X23" s="27">
        <v>1629.5583333333332</v>
      </c>
      <c r="Y23" s="24"/>
    </row>
    <row r="24" spans="1:25" ht="12">
      <c r="A24" s="28" t="s">
        <v>85</v>
      </c>
      <c r="B24" s="35">
        <v>29.144444444444446</v>
      </c>
      <c r="C24" s="35">
        <v>10.6111111111111</v>
      </c>
      <c r="D24" s="35">
        <v>0</v>
      </c>
      <c r="E24" s="35" t="s">
        <v>80</v>
      </c>
      <c r="F24" s="35">
        <v>403.7722222222222</v>
      </c>
      <c r="G24" s="35">
        <v>148.65277777777774</v>
      </c>
      <c r="H24" s="35">
        <v>4.905555555555553</v>
      </c>
      <c r="I24" s="35">
        <v>1.7722222222222201</v>
      </c>
      <c r="J24" s="35">
        <v>3.7166666666666663</v>
      </c>
      <c r="K24" s="35">
        <v>23.11944444444444</v>
      </c>
      <c r="L24" s="35">
        <v>18.830555555555552</v>
      </c>
      <c r="M24" s="35"/>
      <c r="N24" s="35">
        <v>65.7911111111111</v>
      </c>
      <c r="O24" s="35">
        <v>228.45833333333334</v>
      </c>
      <c r="P24" s="30">
        <v>1182.4805555555552</v>
      </c>
      <c r="Q24" s="35">
        <v>523.4577777777778</v>
      </c>
      <c r="R24" s="35">
        <v>104.03333333333335</v>
      </c>
      <c r="S24" s="35">
        <v>317.46944444444443</v>
      </c>
      <c r="T24" s="30">
        <v>1883.9777777777774</v>
      </c>
      <c r="U24" s="35">
        <v>0</v>
      </c>
      <c r="V24" s="35">
        <v>0</v>
      </c>
      <c r="W24" s="35">
        <v>0</v>
      </c>
      <c r="X24" s="30">
        <v>1883.9777777777774</v>
      </c>
      <c r="Y24" s="29"/>
    </row>
    <row r="25" spans="1:25" ht="12">
      <c r="A25" s="36" t="s">
        <v>86</v>
      </c>
      <c r="B25" s="23">
        <v>39.698371724701666</v>
      </c>
      <c r="C25" s="22">
        <v>17.4562833588282</v>
      </c>
      <c r="D25" s="22">
        <v>0</v>
      </c>
      <c r="E25" s="22">
        <v>0.4378239541354629</v>
      </c>
      <c r="F25" s="23">
        <v>286.154533611616</v>
      </c>
      <c r="G25" s="22">
        <v>70.85057502576447</v>
      </c>
      <c r="H25" s="22">
        <v>5.669437639497249</v>
      </c>
      <c r="I25" s="22">
        <v>2.2715072904066074</v>
      </c>
      <c r="J25" s="22">
        <v>4.400023674178734</v>
      </c>
      <c r="K25" s="22">
        <v>29.292321393030505</v>
      </c>
      <c r="L25" s="22">
        <v>9.463824886454818</v>
      </c>
      <c r="M25" s="22"/>
      <c r="N25" s="22">
        <v>81.30243248946309</v>
      </c>
      <c r="O25" s="22">
        <v>195.45165855866594</v>
      </c>
      <c r="P25" s="24">
        <v>82.75404670087353</v>
      </c>
      <c r="Q25" s="22">
        <v>791.550328294511</v>
      </c>
      <c r="R25" s="22">
        <v>91.12741880648947</v>
      </c>
      <c r="S25" s="22">
        <v>341.1793811070543</v>
      </c>
      <c r="T25" s="24">
        <v>287.57524285119865</v>
      </c>
      <c r="U25" s="22">
        <v>0</v>
      </c>
      <c r="V25" s="22">
        <v>0</v>
      </c>
      <c r="W25" s="22">
        <v>0</v>
      </c>
      <c r="X25" s="24">
        <v>287.57524285119865</v>
      </c>
      <c r="Y25" s="24"/>
    </row>
    <row r="26" spans="1:25" ht="12">
      <c r="A26" s="36" t="s">
        <v>87</v>
      </c>
      <c r="B26" s="23">
        <f>B25/SQRT(3)</f>
        <v>22.919865601646336</v>
      </c>
      <c r="C26" s="23">
        <f>C25/SQRT(3)</f>
        <v>10.078389896269845</v>
      </c>
      <c r="D26" s="23">
        <f aca="true" t="shared" si="1" ref="D26:X26">D25/SQRT(3)</f>
        <v>0</v>
      </c>
      <c r="E26" s="23">
        <f t="shared" si="1"/>
        <v>0.2527777777777759</v>
      </c>
      <c r="F26" s="23">
        <f t="shared" si="1"/>
        <v>165.2113970104983</v>
      </c>
      <c r="G26" s="23">
        <f t="shared" si="1"/>
        <v>40.9055985633649</v>
      </c>
      <c r="H26" s="23">
        <f t="shared" si="1"/>
        <v>3.2732513473175335</v>
      </c>
      <c r="I26" s="23">
        <f t="shared" si="1"/>
        <v>1.3114553455824522</v>
      </c>
      <c r="J26" s="23">
        <f t="shared" si="1"/>
        <v>2.5403548527278184</v>
      </c>
      <c r="K26" s="23">
        <f t="shared" si="1"/>
        <v>16.911929641455195</v>
      </c>
      <c r="L26" s="23">
        <f t="shared" si="1"/>
        <v>5.4639418457581685</v>
      </c>
      <c r="M26" s="23"/>
      <c r="N26" s="23">
        <f t="shared" si="1"/>
        <v>46.939981283562894</v>
      </c>
      <c r="O26" s="23">
        <f t="shared" si="1"/>
        <v>112.84406768240461</v>
      </c>
      <c r="P26" s="23">
        <f t="shared" si="1"/>
        <v>47.7780711392802</v>
      </c>
      <c r="Q26" s="23">
        <f t="shared" si="1"/>
        <v>457.0017951179726</v>
      </c>
      <c r="R26" s="23">
        <f t="shared" si="1"/>
        <v>52.61243977848247</v>
      </c>
      <c r="S26" s="23">
        <f t="shared" si="1"/>
        <v>196.98000752410775</v>
      </c>
      <c r="T26" s="23">
        <f t="shared" si="1"/>
        <v>166.03164387241156</v>
      </c>
      <c r="U26" s="23">
        <f t="shared" si="1"/>
        <v>0</v>
      </c>
      <c r="V26" s="23">
        <f t="shared" si="1"/>
        <v>0</v>
      </c>
      <c r="W26" s="23">
        <f t="shared" si="1"/>
        <v>0</v>
      </c>
      <c r="X26" s="23">
        <f t="shared" si="1"/>
        <v>166.03164387241156</v>
      </c>
      <c r="Y26" s="23"/>
    </row>
    <row r="27" spans="1:25" ht="12">
      <c r="A27" s="34" t="s">
        <v>95</v>
      </c>
      <c r="B27" s="23"/>
      <c r="C27" s="22"/>
      <c r="D27" s="22"/>
      <c r="E27" s="22"/>
      <c r="F27" s="23"/>
      <c r="G27" s="22"/>
      <c r="H27" s="22"/>
      <c r="I27" s="22"/>
      <c r="J27" s="22"/>
      <c r="K27" s="22"/>
      <c r="L27" s="22"/>
      <c r="M27" s="22"/>
      <c r="N27" s="22"/>
      <c r="O27" s="22"/>
      <c r="P27" s="24"/>
      <c r="Q27" s="22"/>
      <c r="R27" s="22"/>
      <c r="S27" s="22"/>
      <c r="T27" s="24"/>
      <c r="U27" s="22"/>
      <c r="V27" s="22"/>
      <c r="W27" s="22"/>
      <c r="X27" s="24"/>
      <c r="Y27" s="24"/>
    </row>
    <row r="28" spans="1:25" ht="12">
      <c r="A28" s="21" t="s">
        <v>96</v>
      </c>
      <c r="B28" s="23">
        <v>0.1750000000000007</v>
      </c>
      <c r="C28" s="22">
        <v>0.1750000000000007</v>
      </c>
      <c r="D28" s="22">
        <v>0</v>
      </c>
      <c r="E28" s="22">
        <v>0</v>
      </c>
      <c r="F28" s="23">
        <v>3.4583333333333277</v>
      </c>
      <c r="G28" s="22">
        <v>2.7583333333333293</v>
      </c>
      <c r="H28" s="22">
        <v>0</v>
      </c>
      <c r="I28" s="22">
        <v>0</v>
      </c>
      <c r="J28" s="22">
        <v>0</v>
      </c>
      <c r="K28" s="22">
        <v>0</v>
      </c>
      <c r="L28" s="22">
        <v>2.775</v>
      </c>
      <c r="M28" s="22"/>
      <c r="N28" s="22">
        <v>1.2583333333333302</v>
      </c>
      <c r="O28" s="22">
        <v>1007.9</v>
      </c>
      <c r="P28" s="24">
        <v>1018.5</v>
      </c>
      <c r="Q28" s="22">
        <v>0</v>
      </c>
      <c r="R28" s="22">
        <v>877.025</v>
      </c>
      <c r="S28" s="22">
        <v>50.95833333333333</v>
      </c>
      <c r="T28" s="24">
        <v>1946.4833333333333</v>
      </c>
      <c r="U28" s="22">
        <v>0</v>
      </c>
      <c r="V28" s="22">
        <v>0</v>
      </c>
      <c r="W28" s="22">
        <v>0</v>
      </c>
      <c r="X28" s="24">
        <v>1946.4833333333333</v>
      </c>
      <c r="Y28" s="24"/>
    </row>
    <row r="29" spans="1:25" ht="12">
      <c r="A29" s="21" t="s">
        <v>97</v>
      </c>
      <c r="B29" s="23">
        <v>22.05833333333333</v>
      </c>
      <c r="C29" s="22">
        <v>1.358333333333328</v>
      </c>
      <c r="D29" s="22">
        <v>0</v>
      </c>
      <c r="E29" s="22">
        <v>0</v>
      </c>
      <c r="F29" s="23">
        <v>11.658333333333331</v>
      </c>
      <c r="G29" s="22">
        <v>0.5583333333333274</v>
      </c>
      <c r="H29" s="22">
        <v>0</v>
      </c>
      <c r="I29" s="22">
        <v>0</v>
      </c>
      <c r="J29" s="22">
        <v>2.658333333333327</v>
      </c>
      <c r="K29" s="22">
        <v>7.458333333333331</v>
      </c>
      <c r="L29" s="22">
        <v>4.058333333333328</v>
      </c>
      <c r="M29" s="22"/>
      <c r="N29" s="22">
        <v>0</v>
      </c>
      <c r="O29" s="22">
        <v>1029.8</v>
      </c>
      <c r="P29" s="24">
        <v>1079.6083333333333</v>
      </c>
      <c r="Q29" s="22">
        <v>0</v>
      </c>
      <c r="R29" s="22">
        <v>594.4166666666666</v>
      </c>
      <c r="S29" s="22">
        <v>47.258333333333326</v>
      </c>
      <c r="T29" s="24">
        <v>1721.2833333333333</v>
      </c>
      <c r="U29" s="22">
        <v>0</v>
      </c>
      <c r="V29" s="22">
        <v>0</v>
      </c>
      <c r="W29" s="22">
        <v>0</v>
      </c>
      <c r="X29" s="24">
        <v>1721.2833333333333</v>
      </c>
      <c r="Y29" s="24"/>
    </row>
    <row r="30" spans="1:25" ht="12">
      <c r="A30" s="25" t="s">
        <v>98</v>
      </c>
      <c r="B30" s="26">
        <v>8.55833333333333</v>
      </c>
      <c r="C30" s="26">
        <v>0.9583333333333277</v>
      </c>
      <c r="D30" s="26">
        <v>0</v>
      </c>
      <c r="E30" s="26">
        <v>0</v>
      </c>
      <c r="F30" s="26">
        <v>422.81666666666666</v>
      </c>
      <c r="G30" s="26">
        <v>96.375</v>
      </c>
      <c r="H30" s="26">
        <v>2.258333333333331</v>
      </c>
      <c r="I30" s="26">
        <v>2.1583333333333288</v>
      </c>
      <c r="J30" s="26">
        <v>39.275</v>
      </c>
      <c r="K30" s="26">
        <v>132.025</v>
      </c>
      <c r="L30" s="26">
        <v>1.358333333333328</v>
      </c>
      <c r="M30" s="26"/>
      <c r="N30" s="26">
        <v>1.5583333333333282</v>
      </c>
      <c r="O30" s="26">
        <v>753.6</v>
      </c>
      <c r="P30" s="27">
        <v>1460.9416666666666</v>
      </c>
      <c r="Q30" s="26">
        <v>3.658333333333328</v>
      </c>
      <c r="R30" s="26">
        <v>0</v>
      </c>
      <c r="S30" s="26">
        <v>548.325</v>
      </c>
      <c r="T30" s="27">
        <v>2012.925</v>
      </c>
      <c r="U30" s="26">
        <v>0</v>
      </c>
      <c r="V30" s="26">
        <v>0</v>
      </c>
      <c r="W30" s="26">
        <v>0</v>
      </c>
      <c r="X30" s="27">
        <v>2012.925</v>
      </c>
      <c r="Y30" s="24"/>
    </row>
    <row r="31" spans="1:25" ht="12">
      <c r="A31" s="28" t="s">
        <v>85</v>
      </c>
      <c r="B31" s="29">
        <v>10.263888888888888</v>
      </c>
      <c r="C31" s="29">
        <v>0.8305555555555522</v>
      </c>
      <c r="D31" s="29">
        <v>0</v>
      </c>
      <c r="E31" s="29">
        <v>0</v>
      </c>
      <c r="F31" s="29">
        <v>145.9777777777778</v>
      </c>
      <c r="G31" s="29">
        <v>33.230555555555554</v>
      </c>
      <c r="H31" s="29">
        <v>0.752777777777777</v>
      </c>
      <c r="I31" s="29">
        <v>0.7194444444444429</v>
      </c>
      <c r="J31" s="29">
        <v>13.977777777777774</v>
      </c>
      <c r="K31" s="29">
        <v>46.49444444444445</v>
      </c>
      <c r="L31" s="29">
        <v>2.730555555555552</v>
      </c>
      <c r="M31" s="29"/>
      <c r="N31" s="29">
        <v>0.9388888888888861</v>
      </c>
      <c r="O31" s="29">
        <v>930.4333333333333</v>
      </c>
      <c r="P31" s="30">
        <v>1186.35</v>
      </c>
      <c r="Q31" s="29">
        <v>1.2194444444444426</v>
      </c>
      <c r="R31" s="29">
        <v>490.48055555555555</v>
      </c>
      <c r="S31" s="29">
        <v>215.5138888888889</v>
      </c>
      <c r="T31" s="30">
        <v>1893.5638888888889</v>
      </c>
      <c r="U31" s="29">
        <v>0</v>
      </c>
      <c r="V31" s="29">
        <v>0</v>
      </c>
      <c r="W31" s="29">
        <v>0</v>
      </c>
      <c r="X31" s="30">
        <v>1893.5638888888889</v>
      </c>
      <c r="Y31" s="29"/>
    </row>
    <row r="32" spans="1:25" ht="12">
      <c r="A32" s="36" t="s">
        <v>86</v>
      </c>
      <c r="B32" s="24">
        <v>11.0409129721803</v>
      </c>
      <c r="C32" s="24">
        <v>0.601925921368079</v>
      </c>
      <c r="D32" s="24">
        <v>0</v>
      </c>
      <c r="E32" s="24">
        <v>0</v>
      </c>
      <c r="F32" s="24">
        <v>239.78456539345046</v>
      </c>
      <c r="G32" s="24">
        <v>54.69575530283999</v>
      </c>
      <c r="H32" s="24">
        <v>1.3038493579199038</v>
      </c>
      <c r="I32" s="24">
        <v>1.2461143310009397</v>
      </c>
      <c r="J32" s="24">
        <v>21.948320508598105</v>
      </c>
      <c r="K32" s="24">
        <v>74.16544771158104</v>
      </c>
      <c r="L32" s="24">
        <v>1.3505485853835404</v>
      </c>
      <c r="M32" s="24"/>
      <c r="N32" s="24">
        <v>0.8268217820420887</v>
      </c>
      <c r="O32" s="24">
        <v>153.5331343174278</v>
      </c>
      <c r="P32" s="24">
        <v>239.75820038692683</v>
      </c>
      <c r="Q32" s="24">
        <v>2.112139734785378</v>
      </c>
      <c r="R32" s="24">
        <v>447.6552792617618</v>
      </c>
      <c r="S32" s="24">
        <v>288.22881406837047</v>
      </c>
      <c r="T32" s="24">
        <v>152.85308676719373</v>
      </c>
      <c r="U32" s="24">
        <v>0</v>
      </c>
      <c r="V32" s="24">
        <v>0</v>
      </c>
      <c r="W32" s="24">
        <v>0</v>
      </c>
      <c r="X32" s="24">
        <v>152.85308676719373</v>
      </c>
      <c r="Y32" s="24"/>
    </row>
    <row r="33" spans="1:25" ht="12">
      <c r="A33" s="36" t="s">
        <v>87</v>
      </c>
      <c r="B33" s="24">
        <f aca="true" t="shared" si="2" ref="B33:X33">B32/SQRT(3)</f>
        <v>6.374474076587528</v>
      </c>
      <c r="C33" s="24">
        <f t="shared" si="2"/>
        <v>0.3475220927340739</v>
      </c>
      <c r="D33" s="24">
        <f t="shared" si="2"/>
        <v>0</v>
      </c>
      <c r="E33" s="24">
        <f t="shared" si="2"/>
        <v>0</v>
      </c>
      <c r="F33" s="24">
        <f t="shared" si="2"/>
        <v>138.43968337742606</v>
      </c>
      <c r="G33" s="24">
        <f t="shared" si="2"/>
        <v>31.57860904762457</v>
      </c>
      <c r="H33" s="24">
        <f t="shared" si="2"/>
        <v>0.7527777777777772</v>
      </c>
      <c r="I33" s="24">
        <f t="shared" si="2"/>
        <v>0.719444444444443</v>
      </c>
      <c r="J33" s="24">
        <f t="shared" si="2"/>
        <v>12.6718687538993</v>
      </c>
      <c r="K33" s="24">
        <f t="shared" si="2"/>
        <v>42.81944120085043</v>
      </c>
      <c r="L33" s="24">
        <f t="shared" si="2"/>
        <v>0.7797395893248553</v>
      </c>
      <c r="M33" s="24"/>
      <c r="N33" s="24">
        <f t="shared" si="2"/>
        <v>0.477365778433846</v>
      </c>
      <c r="O33" s="24">
        <f t="shared" si="2"/>
        <v>88.64239642769391</v>
      </c>
      <c r="P33" s="24">
        <f t="shared" si="2"/>
        <v>138.42446153381246</v>
      </c>
      <c r="Q33" s="24">
        <f t="shared" si="2"/>
        <v>1.2194444444444428</v>
      </c>
      <c r="R33" s="24">
        <f t="shared" si="2"/>
        <v>258.4538959859353</v>
      </c>
      <c r="S33" s="24">
        <f t="shared" si="2"/>
        <v>166.4089833905803</v>
      </c>
      <c r="T33" s="24">
        <f t="shared" si="2"/>
        <v>88.24977079150453</v>
      </c>
      <c r="U33" s="24">
        <f t="shared" si="2"/>
        <v>0</v>
      </c>
      <c r="V33" s="24">
        <f t="shared" si="2"/>
        <v>0</v>
      </c>
      <c r="W33" s="24">
        <f t="shared" si="2"/>
        <v>0</v>
      </c>
      <c r="X33" s="24">
        <f t="shared" si="2"/>
        <v>88.24977079150453</v>
      </c>
      <c r="Y33" s="24"/>
    </row>
    <row r="34" spans="1:25" ht="12">
      <c r="A34" s="33" t="s">
        <v>99</v>
      </c>
      <c r="B34" s="22"/>
      <c r="C34" s="22"/>
      <c r="D34" s="22"/>
      <c r="E34" s="22"/>
      <c r="F34" s="22"/>
      <c r="G34" s="22"/>
      <c r="H34" s="22"/>
      <c r="I34" s="22"/>
      <c r="J34" s="22"/>
      <c r="K34" s="22"/>
      <c r="L34" s="22"/>
      <c r="M34" s="22"/>
      <c r="N34" s="22"/>
      <c r="O34" s="22"/>
      <c r="P34" s="24"/>
      <c r="Q34" s="22"/>
      <c r="R34" s="22"/>
      <c r="S34" s="22"/>
      <c r="T34" s="24"/>
      <c r="U34" s="22"/>
      <c r="V34" s="22"/>
      <c r="W34" s="22"/>
      <c r="X34" s="24"/>
      <c r="Y34" s="24"/>
    </row>
    <row r="35" spans="1:25" ht="12">
      <c r="A35" s="21" t="s">
        <v>100</v>
      </c>
      <c r="B35" s="23">
        <v>259.425</v>
      </c>
      <c r="C35" s="22">
        <v>42.65833333333333</v>
      </c>
      <c r="D35" s="22">
        <v>0</v>
      </c>
      <c r="E35" s="22">
        <v>2.9583333333333295</v>
      </c>
      <c r="F35" s="23">
        <v>44.175</v>
      </c>
      <c r="G35" s="22">
        <v>25.158333333333328</v>
      </c>
      <c r="H35" s="22">
        <v>3.35833333333333</v>
      </c>
      <c r="I35" s="22">
        <v>0</v>
      </c>
      <c r="J35" s="22">
        <v>36.475</v>
      </c>
      <c r="K35" s="22">
        <v>83.45833333333333</v>
      </c>
      <c r="L35" s="22">
        <v>3.75833333333333</v>
      </c>
      <c r="M35" s="22"/>
      <c r="N35" s="22">
        <v>271.31666666666666</v>
      </c>
      <c r="O35" s="22">
        <v>59.675</v>
      </c>
      <c r="P35" s="24">
        <v>832.4166666666667</v>
      </c>
      <c r="Q35" s="22">
        <v>612.5166666666667</v>
      </c>
      <c r="R35" s="22">
        <v>0</v>
      </c>
      <c r="S35" s="22">
        <v>182.525</v>
      </c>
      <c r="T35" s="24">
        <v>1627.4583333333335</v>
      </c>
      <c r="U35" s="22">
        <v>0</v>
      </c>
      <c r="V35" s="22">
        <v>0</v>
      </c>
      <c r="W35" s="22">
        <v>0</v>
      </c>
      <c r="X35" s="24">
        <v>1627.4583333333335</v>
      </c>
      <c r="Y35" s="24"/>
    </row>
    <row r="36" spans="1:25" ht="12">
      <c r="A36" s="21" t="s">
        <v>101</v>
      </c>
      <c r="B36" s="23">
        <v>248.425</v>
      </c>
      <c r="C36" s="22">
        <v>52.775</v>
      </c>
      <c r="D36" s="22">
        <v>0</v>
      </c>
      <c r="E36" s="22">
        <v>0</v>
      </c>
      <c r="F36" s="23">
        <v>37.95833333333333</v>
      </c>
      <c r="G36" s="22">
        <v>44.358333333333334</v>
      </c>
      <c r="H36" s="22">
        <v>6.158333333333328</v>
      </c>
      <c r="I36" s="22">
        <v>0</v>
      </c>
      <c r="J36" s="22">
        <v>35.475</v>
      </c>
      <c r="K36" s="22">
        <v>47.675</v>
      </c>
      <c r="L36" s="22">
        <v>1.358333333333328</v>
      </c>
      <c r="M36" s="22"/>
      <c r="N36" s="22">
        <v>395.01666666666665</v>
      </c>
      <c r="O36" s="22">
        <v>102.775</v>
      </c>
      <c r="P36" s="24">
        <v>971.975</v>
      </c>
      <c r="Q36" s="22">
        <v>312.525</v>
      </c>
      <c r="R36" s="22">
        <v>0</v>
      </c>
      <c r="S36" s="22">
        <v>336.525</v>
      </c>
      <c r="T36" s="24">
        <v>1621.025</v>
      </c>
      <c r="U36" s="22">
        <v>0</v>
      </c>
      <c r="V36" s="22">
        <v>0</v>
      </c>
      <c r="W36" s="22">
        <v>0</v>
      </c>
      <c r="X36" s="24">
        <v>1621.025</v>
      </c>
      <c r="Y36" s="24"/>
    </row>
    <row r="37" spans="1:25" ht="12">
      <c r="A37" s="21" t="s">
        <v>102</v>
      </c>
      <c r="B37" s="23">
        <v>302.975</v>
      </c>
      <c r="C37" s="22">
        <v>27.275</v>
      </c>
      <c r="D37" s="22">
        <v>0</v>
      </c>
      <c r="E37" s="22">
        <v>5.075</v>
      </c>
      <c r="F37" s="23">
        <v>10.575</v>
      </c>
      <c r="G37" s="22">
        <v>20.675</v>
      </c>
      <c r="H37" s="22">
        <v>4.675</v>
      </c>
      <c r="I37" s="22">
        <v>0.3750000000000009</v>
      </c>
      <c r="J37" s="22">
        <v>42.675</v>
      </c>
      <c r="K37" s="22">
        <v>119.95833333333334</v>
      </c>
      <c r="L37" s="22">
        <v>6.358333333333328</v>
      </c>
      <c r="M37" s="22"/>
      <c r="N37" s="22">
        <v>202.65833333333333</v>
      </c>
      <c r="O37" s="22">
        <v>42.358333333333334</v>
      </c>
      <c r="P37" s="24">
        <v>785.6333333333333</v>
      </c>
      <c r="Q37" s="22">
        <v>1059.8</v>
      </c>
      <c r="R37" s="22">
        <v>0</v>
      </c>
      <c r="S37" s="22">
        <v>169.675</v>
      </c>
      <c r="T37" s="24">
        <v>2015.1083333333336</v>
      </c>
      <c r="U37" s="22">
        <v>0</v>
      </c>
      <c r="V37" s="22">
        <v>0</v>
      </c>
      <c r="W37" s="22">
        <v>0</v>
      </c>
      <c r="X37" s="24">
        <v>2015.1083333333336</v>
      </c>
      <c r="Y37" s="24"/>
    </row>
    <row r="38" spans="1:25" ht="12">
      <c r="A38" s="21" t="s">
        <v>103</v>
      </c>
      <c r="B38" s="23">
        <v>299.4166666666667</v>
      </c>
      <c r="C38" s="22">
        <v>86.075</v>
      </c>
      <c r="D38" s="22">
        <v>0</v>
      </c>
      <c r="E38" s="22">
        <v>1.4583333333333304</v>
      </c>
      <c r="F38" s="23">
        <v>17.258333333333326</v>
      </c>
      <c r="G38" s="22">
        <v>24.958333333333332</v>
      </c>
      <c r="H38" s="22">
        <v>0</v>
      </c>
      <c r="I38" s="22">
        <v>0</v>
      </c>
      <c r="J38" s="22">
        <v>15.275</v>
      </c>
      <c r="K38" s="22">
        <v>82.875</v>
      </c>
      <c r="L38" s="22">
        <v>4.558333333333331</v>
      </c>
      <c r="M38" s="22"/>
      <c r="N38" s="22">
        <v>264.8166666666667</v>
      </c>
      <c r="O38" s="22">
        <v>31.475</v>
      </c>
      <c r="P38" s="24">
        <v>828.1666666666667</v>
      </c>
      <c r="Q38" s="22">
        <v>595.5</v>
      </c>
      <c r="R38" s="22">
        <v>0</v>
      </c>
      <c r="S38" s="22">
        <v>72.775</v>
      </c>
      <c r="T38" s="24">
        <v>1496.4416666666668</v>
      </c>
      <c r="U38" s="22">
        <v>0</v>
      </c>
      <c r="V38" s="22">
        <v>0</v>
      </c>
      <c r="W38" s="22">
        <v>0</v>
      </c>
      <c r="X38" s="24">
        <v>1496.4416666666668</v>
      </c>
      <c r="Y38" s="24"/>
    </row>
    <row r="39" spans="1:25" ht="12">
      <c r="A39" s="25" t="s">
        <v>104</v>
      </c>
      <c r="B39" s="26">
        <v>77.925</v>
      </c>
      <c r="C39" s="26">
        <v>24.15833333333333</v>
      </c>
      <c r="D39" s="26">
        <v>0</v>
      </c>
      <c r="E39" s="26">
        <v>0</v>
      </c>
      <c r="F39" s="26">
        <v>19.975</v>
      </c>
      <c r="G39" s="26">
        <v>33.05833333333333</v>
      </c>
      <c r="H39" s="26">
        <v>3.658333333333328</v>
      </c>
      <c r="I39" s="26">
        <v>0</v>
      </c>
      <c r="J39" s="26">
        <v>6.858333333333331</v>
      </c>
      <c r="K39" s="26">
        <v>23.45833333333333</v>
      </c>
      <c r="L39" s="26" t="s">
        <v>80</v>
      </c>
      <c r="M39" s="26"/>
      <c r="N39" s="26">
        <v>375.125</v>
      </c>
      <c r="O39" s="26">
        <v>92.375</v>
      </c>
      <c r="P39" s="27">
        <v>657.0666666666666</v>
      </c>
      <c r="Q39" s="26">
        <v>683.5166666666668</v>
      </c>
      <c r="R39" s="26">
        <v>0</v>
      </c>
      <c r="S39" s="26">
        <v>103.575</v>
      </c>
      <c r="T39" s="27">
        <v>1444.1583333333333</v>
      </c>
      <c r="U39" s="26">
        <v>0</v>
      </c>
      <c r="V39" s="26">
        <v>0</v>
      </c>
      <c r="W39" s="26">
        <v>0</v>
      </c>
      <c r="X39" s="27">
        <v>1444.1583333333333</v>
      </c>
      <c r="Y39" s="24"/>
    </row>
    <row r="40" spans="1:25" ht="12">
      <c r="A40" s="28" t="s">
        <v>85</v>
      </c>
      <c r="B40" s="29">
        <v>237.63333333333335</v>
      </c>
      <c r="C40" s="29">
        <v>46.58833333333334</v>
      </c>
      <c r="D40" s="29">
        <v>0</v>
      </c>
      <c r="E40" s="29">
        <v>1.898333333333332</v>
      </c>
      <c r="F40" s="29">
        <v>25.988333333333333</v>
      </c>
      <c r="G40" s="29">
        <v>29.641666666666662</v>
      </c>
      <c r="H40" s="29">
        <v>3.57</v>
      </c>
      <c r="I40" s="29" t="s">
        <v>80</v>
      </c>
      <c r="J40" s="29">
        <v>27.351666666666667</v>
      </c>
      <c r="K40" s="29">
        <v>71.485</v>
      </c>
      <c r="L40" s="29">
        <v>3.301666666666663</v>
      </c>
      <c r="M40" s="29"/>
      <c r="N40" s="29">
        <v>301.7866666666667</v>
      </c>
      <c r="O40" s="29">
        <v>65.73166666666665</v>
      </c>
      <c r="P40" s="30">
        <v>815.0516666666666</v>
      </c>
      <c r="Q40" s="29">
        <v>652.7716666666668</v>
      </c>
      <c r="R40" s="29">
        <v>0</v>
      </c>
      <c r="S40" s="29">
        <v>173.015</v>
      </c>
      <c r="T40" s="30">
        <v>1640.8383333333336</v>
      </c>
      <c r="U40" s="29">
        <v>0</v>
      </c>
      <c r="V40" s="29">
        <v>0</v>
      </c>
      <c r="W40" s="29">
        <v>0</v>
      </c>
      <c r="X40" s="30">
        <v>1640.8383333333336</v>
      </c>
      <c r="Y40" s="29"/>
    </row>
    <row r="41" spans="1:25" ht="12">
      <c r="A41" s="32" t="s">
        <v>86</v>
      </c>
      <c r="B41" s="24">
        <v>92.44566271900244</v>
      </c>
      <c r="C41" s="24">
        <v>24.945071323476576</v>
      </c>
      <c r="D41" s="24">
        <v>0</v>
      </c>
      <c r="E41" s="24">
        <v>2.1572986580443607</v>
      </c>
      <c r="F41" s="24">
        <v>14.352523007007049</v>
      </c>
      <c r="G41" s="24">
        <v>9.363344606614788</v>
      </c>
      <c r="H41" s="24">
        <v>2.2758514890036197</v>
      </c>
      <c r="I41" s="24">
        <v>0.16770509831248465</v>
      </c>
      <c r="J41" s="24">
        <v>15.409825509142607</v>
      </c>
      <c r="K41" s="24">
        <v>37.06829395408787</v>
      </c>
      <c r="L41" s="24">
        <v>2.39256951599925</v>
      </c>
      <c r="M41" s="24"/>
      <c r="N41" s="24">
        <v>80.91967051582012</v>
      </c>
      <c r="O41" s="24">
        <v>30.978181389846345</v>
      </c>
      <c r="P41" s="24">
        <v>112.83082198091485</v>
      </c>
      <c r="Q41" s="24">
        <v>267.99515954894906</v>
      </c>
      <c r="R41" s="24">
        <v>0</v>
      </c>
      <c r="S41" s="24">
        <v>102.11156521178195</v>
      </c>
      <c r="T41" s="24">
        <v>223.70909973793107</v>
      </c>
      <c r="U41" s="24">
        <v>0</v>
      </c>
      <c r="V41" s="24">
        <v>0</v>
      </c>
      <c r="W41" s="24">
        <v>0</v>
      </c>
      <c r="X41" s="24">
        <v>223.70909973793107</v>
      </c>
      <c r="Y41" s="24"/>
    </row>
    <row r="42" spans="1:25" ht="12">
      <c r="A42" s="32" t="s">
        <v>87</v>
      </c>
      <c r="B42" s="24">
        <f>B41/SQRT(5)</f>
        <v>41.3429572129415</v>
      </c>
      <c r="C42" s="24">
        <f>C41/SQRT(5)</f>
        <v>11.155775036574854</v>
      </c>
      <c r="D42" s="24">
        <f>D41/SQRT(5)</f>
        <v>0</v>
      </c>
      <c r="E42" s="24">
        <f>E41/SQRT(5)</f>
        <v>0.9647732894312527</v>
      </c>
      <c r="F42" s="24">
        <f aca="true" t="shared" si="3" ref="F42:X42">F41/SQRT(5)</f>
        <v>6.41864341845949</v>
      </c>
      <c r="G42" s="24">
        <f t="shared" si="3"/>
        <v>4.187415007429339</v>
      </c>
      <c r="H42" s="24">
        <f t="shared" si="3"/>
        <v>1.0177917272212418</v>
      </c>
      <c r="I42" s="24">
        <f t="shared" si="3"/>
        <v>0.07500000000000018</v>
      </c>
      <c r="J42" s="24">
        <f t="shared" si="3"/>
        <v>6.891483471970635</v>
      </c>
      <c r="K42" s="24">
        <f t="shared" si="3"/>
        <v>16.577445018256988</v>
      </c>
      <c r="L42" s="24">
        <f t="shared" si="3"/>
        <v>1.0699896157336186</v>
      </c>
      <c r="M42" s="24"/>
      <c r="N42" s="24">
        <f t="shared" si="3"/>
        <v>36.18837679805185</v>
      </c>
      <c r="O42" s="24">
        <f t="shared" si="3"/>
        <v>13.853863881403067</v>
      </c>
      <c r="P42" s="24">
        <f t="shared" si="3"/>
        <v>50.45947758130061</v>
      </c>
      <c r="Q42" s="24">
        <f t="shared" si="3"/>
        <v>119.85107887847039</v>
      </c>
      <c r="R42" s="24">
        <f t="shared" si="3"/>
        <v>0</v>
      </c>
      <c r="S42" s="24">
        <f t="shared" si="3"/>
        <v>45.66568022048943</v>
      </c>
      <c r="T42" s="24">
        <f t="shared" si="3"/>
        <v>100.04575083985884</v>
      </c>
      <c r="U42" s="24">
        <f t="shared" si="3"/>
        <v>0</v>
      </c>
      <c r="V42" s="24">
        <f t="shared" si="3"/>
        <v>0</v>
      </c>
      <c r="W42" s="24">
        <f t="shared" si="3"/>
        <v>0</v>
      </c>
      <c r="X42" s="24">
        <f t="shared" si="3"/>
        <v>100.04575083985884</v>
      </c>
      <c r="Y42" s="24"/>
    </row>
    <row r="43" spans="1:25" ht="12">
      <c r="A43" s="33" t="s">
        <v>105</v>
      </c>
      <c r="B43" s="22"/>
      <c r="C43" s="22"/>
      <c r="D43" s="22"/>
      <c r="E43" s="22"/>
      <c r="F43" s="22"/>
      <c r="G43" s="22"/>
      <c r="H43" s="22"/>
      <c r="I43" s="22"/>
      <c r="J43" s="22"/>
      <c r="K43" s="22"/>
      <c r="L43" s="22"/>
      <c r="M43" s="22"/>
      <c r="N43" s="22"/>
      <c r="O43" s="22"/>
      <c r="P43" s="24"/>
      <c r="Q43" s="22"/>
      <c r="R43" s="22"/>
      <c r="S43" s="22"/>
      <c r="T43" s="24"/>
      <c r="U43" s="22"/>
      <c r="V43" s="22"/>
      <c r="W43" s="22"/>
      <c r="X43" s="24"/>
      <c r="Y43" s="24"/>
    </row>
    <row r="44" spans="1:25" ht="12">
      <c r="A44" s="21" t="s">
        <v>106</v>
      </c>
      <c r="B44" s="23">
        <v>123.725</v>
      </c>
      <c r="C44" s="22">
        <v>12.958333333333329</v>
      </c>
      <c r="D44" s="22">
        <v>0</v>
      </c>
      <c r="E44" s="22">
        <v>0</v>
      </c>
      <c r="F44" s="23">
        <v>21.058333333333326</v>
      </c>
      <c r="G44" s="22">
        <v>29.358333333333327</v>
      </c>
      <c r="H44" s="22">
        <v>0</v>
      </c>
      <c r="I44" s="22">
        <v>0</v>
      </c>
      <c r="J44" s="22">
        <v>13.35833333333333</v>
      </c>
      <c r="K44" s="22">
        <v>62.375</v>
      </c>
      <c r="L44" s="22">
        <v>0</v>
      </c>
      <c r="M44" s="22"/>
      <c r="N44" s="22">
        <v>110.358333333333</v>
      </c>
      <c r="O44" s="22">
        <v>285.425</v>
      </c>
      <c r="P44" s="24">
        <v>658.6166666666667</v>
      </c>
      <c r="Q44" s="22">
        <v>315.925</v>
      </c>
      <c r="R44" s="22">
        <v>0</v>
      </c>
      <c r="S44" s="22">
        <v>595.525</v>
      </c>
      <c r="T44" s="24">
        <v>1570.0666666666666</v>
      </c>
      <c r="U44" s="22">
        <v>0</v>
      </c>
      <c r="V44" s="22">
        <v>0</v>
      </c>
      <c r="W44" s="22">
        <v>0</v>
      </c>
      <c r="X44" s="24">
        <v>1570.0666666666666</v>
      </c>
      <c r="Y44" s="24"/>
    </row>
    <row r="45" spans="1:25" ht="12">
      <c r="A45" s="21" t="s">
        <v>107</v>
      </c>
      <c r="B45" s="23">
        <v>285.325</v>
      </c>
      <c r="C45" s="22">
        <v>112.975</v>
      </c>
      <c r="D45" s="22">
        <v>0</v>
      </c>
      <c r="E45" s="22">
        <v>3.0583333333333274</v>
      </c>
      <c r="F45" s="23">
        <v>9.25833333333333</v>
      </c>
      <c r="G45" s="22">
        <v>16.75833333333333</v>
      </c>
      <c r="H45" s="22">
        <v>0</v>
      </c>
      <c r="I45" s="22">
        <v>0</v>
      </c>
      <c r="J45" s="22">
        <v>8.775</v>
      </c>
      <c r="K45" s="22">
        <v>18.875</v>
      </c>
      <c r="L45" s="22">
        <v>0</v>
      </c>
      <c r="M45" s="22"/>
      <c r="N45" s="22">
        <v>77.775</v>
      </c>
      <c r="O45" s="22">
        <v>201.125</v>
      </c>
      <c r="P45" s="24">
        <v>733.925</v>
      </c>
      <c r="Q45" s="22">
        <v>280.525</v>
      </c>
      <c r="R45" s="22">
        <v>0</v>
      </c>
      <c r="S45" s="22">
        <v>532.025</v>
      </c>
      <c r="T45" s="24">
        <v>1546.475</v>
      </c>
      <c r="U45" s="22">
        <v>0</v>
      </c>
      <c r="V45" s="22">
        <v>0</v>
      </c>
      <c r="W45" s="22">
        <v>0</v>
      </c>
      <c r="X45" s="24">
        <v>1546.475</v>
      </c>
      <c r="Y45" s="24"/>
    </row>
    <row r="46" spans="1:25" ht="12">
      <c r="A46" s="21" t="s">
        <v>108</v>
      </c>
      <c r="B46" s="23">
        <v>13.75833333333333</v>
      </c>
      <c r="C46" s="22">
        <v>2.858333333333327</v>
      </c>
      <c r="D46" s="22">
        <v>0</v>
      </c>
      <c r="E46" s="22">
        <v>0</v>
      </c>
      <c r="F46" s="23">
        <v>10.85833333333333</v>
      </c>
      <c r="G46" s="22">
        <v>18.558333333333326</v>
      </c>
      <c r="H46" s="22">
        <v>0.8583333333333298</v>
      </c>
      <c r="I46" s="22">
        <v>0</v>
      </c>
      <c r="J46" s="22">
        <v>2.658333333333327</v>
      </c>
      <c r="K46" s="22">
        <v>17.55833333333333</v>
      </c>
      <c r="L46" s="22">
        <v>0</v>
      </c>
      <c r="M46" s="22"/>
      <c r="N46" s="22">
        <v>8.55833333333333</v>
      </c>
      <c r="O46" s="22">
        <v>232.575</v>
      </c>
      <c r="P46" s="24">
        <v>308.2416666666667</v>
      </c>
      <c r="Q46" s="22">
        <v>28.65833333333333</v>
      </c>
      <c r="R46" s="22">
        <v>0</v>
      </c>
      <c r="S46" s="22">
        <v>502.325</v>
      </c>
      <c r="T46" s="24">
        <v>839.225</v>
      </c>
      <c r="U46" s="22">
        <v>0</v>
      </c>
      <c r="V46" s="22">
        <v>0</v>
      </c>
      <c r="W46" s="22">
        <v>0</v>
      </c>
      <c r="X46" s="24">
        <v>839.225</v>
      </c>
      <c r="Y46" s="24"/>
    </row>
    <row r="47" spans="1:25" ht="12">
      <c r="A47" s="21" t="s">
        <v>109</v>
      </c>
      <c r="B47" s="23">
        <v>99.85833333333333</v>
      </c>
      <c r="C47" s="22">
        <v>5.558333333333327</v>
      </c>
      <c r="D47" s="22">
        <v>0</v>
      </c>
      <c r="E47" s="22">
        <v>0</v>
      </c>
      <c r="F47" s="23">
        <v>1.4</v>
      </c>
      <c r="G47" s="22">
        <v>4.558333333333331</v>
      </c>
      <c r="H47" s="22">
        <v>0</v>
      </c>
      <c r="I47" s="22">
        <v>0</v>
      </c>
      <c r="J47" s="22">
        <v>32.475</v>
      </c>
      <c r="K47" s="22">
        <v>82.825</v>
      </c>
      <c r="L47" s="22">
        <v>0</v>
      </c>
      <c r="M47" s="22"/>
      <c r="N47" s="22">
        <v>94.725</v>
      </c>
      <c r="O47" s="22">
        <v>342.525</v>
      </c>
      <c r="P47" s="24">
        <v>663.925</v>
      </c>
      <c r="Q47" s="22">
        <v>506.51666666666665</v>
      </c>
      <c r="R47" s="22">
        <v>9.958333333333332</v>
      </c>
      <c r="S47" s="22">
        <v>301.425</v>
      </c>
      <c r="T47" s="24">
        <v>1481.825</v>
      </c>
      <c r="U47" s="22">
        <v>0</v>
      </c>
      <c r="V47" s="22">
        <v>0</v>
      </c>
      <c r="W47" s="22">
        <v>0</v>
      </c>
      <c r="X47" s="24">
        <v>1481.825</v>
      </c>
      <c r="Y47" s="24"/>
    </row>
    <row r="48" spans="1:25" ht="12">
      <c r="A48" s="25" t="s">
        <v>110</v>
      </c>
      <c r="B48" s="26">
        <v>81.075</v>
      </c>
      <c r="C48" s="26">
        <v>6.6583333333333306</v>
      </c>
      <c r="D48" s="26">
        <v>0</v>
      </c>
      <c r="E48" s="26">
        <v>0</v>
      </c>
      <c r="F48" s="26">
        <v>4.758333333333331</v>
      </c>
      <c r="G48" s="26">
        <v>15.558333333333326</v>
      </c>
      <c r="H48" s="26">
        <v>0.7583333333333275</v>
      </c>
      <c r="I48" s="26">
        <v>0</v>
      </c>
      <c r="J48" s="26">
        <v>9.575</v>
      </c>
      <c r="K48" s="26">
        <v>32.775</v>
      </c>
      <c r="L48" s="26">
        <v>0</v>
      </c>
      <c r="M48" s="26"/>
      <c r="N48" s="26">
        <v>119.275</v>
      </c>
      <c r="O48" s="26">
        <v>243.675</v>
      </c>
      <c r="P48" s="27">
        <v>514.1083333333333</v>
      </c>
      <c r="Q48" s="26">
        <v>466.825</v>
      </c>
      <c r="R48" s="26">
        <v>0</v>
      </c>
      <c r="S48" s="26">
        <v>332.725</v>
      </c>
      <c r="T48" s="27">
        <v>1313.6583333333333</v>
      </c>
      <c r="U48" s="26">
        <v>0</v>
      </c>
      <c r="V48" s="26">
        <v>0</v>
      </c>
      <c r="W48" s="26">
        <v>0</v>
      </c>
      <c r="X48" s="27">
        <v>1313.6583333333333</v>
      </c>
      <c r="Y48" s="24"/>
    </row>
    <row r="49" spans="1:25" ht="12">
      <c r="A49" s="28" t="s">
        <v>85</v>
      </c>
      <c r="B49" s="29">
        <v>120.74833333333333</v>
      </c>
      <c r="C49" s="29">
        <v>28.201666666666664</v>
      </c>
      <c r="D49" s="29">
        <v>0</v>
      </c>
      <c r="E49" s="29">
        <v>0.6116666666666655</v>
      </c>
      <c r="F49" s="29">
        <v>9.466666666666663</v>
      </c>
      <c r="G49" s="29">
        <v>16.95833333333333</v>
      </c>
      <c r="H49" s="29" t="s">
        <v>80</v>
      </c>
      <c r="I49" s="29">
        <v>0</v>
      </c>
      <c r="J49" s="29">
        <v>13.368333333333334</v>
      </c>
      <c r="K49" s="29">
        <v>42.88166666666667</v>
      </c>
      <c r="L49" s="29">
        <v>0</v>
      </c>
      <c r="M49" s="29"/>
      <c r="N49" s="29">
        <v>82.13833333333325</v>
      </c>
      <c r="O49" s="29">
        <v>261.065</v>
      </c>
      <c r="P49" s="30">
        <v>575.7633333333333</v>
      </c>
      <c r="Q49" s="29">
        <v>319.69</v>
      </c>
      <c r="R49" s="29">
        <v>1.9916666666666665</v>
      </c>
      <c r="S49" s="29">
        <v>452.805</v>
      </c>
      <c r="T49" s="30">
        <v>1350.25</v>
      </c>
      <c r="U49" s="29">
        <v>0</v>
      </c>
      <c r="V49" s="29">
        <v>0</v>
      </c>
      <c r="W49" s="29">
        <v>0</v>
      </c>
      <c r="X49" s="30">
        <v>1350.25</v>
      </c>
      <c r="Y49" s="29"/>
    </row>
    <row r="50" spans="1:25" ht="12">
      <c r="A50" s="32" t="s">
        <v>86</v>
      </c>
      <c r="B50" s="24">
        <v>100.68709616099439</v>
      </c>
      <c r="C50" s="24">
        <v>47.53419178747956</v>
      </c>
      <c r="D50" s="24">
        <v>0</v>
      </c>
      <c r="E50" s="24">
        <v>1.3677282462373688</v>
      </c>
      <c r="F50" s="24">
        <v>7.476402692620441</v>
      </c>
      <c r="G50" s="24">
        <v>8.832893070789432</v>
      </c>
      <c r="H50" s="24">
        <v>0.4441518133851658</v>
      </c>
      <c r="I50" s="24">
        <v>0</v>
      </c>
      <c r="J50" s="24">
        <v>11.34963655805771</v>
      </c>
      <c r="K50" s="24">
        <v>28.701898407983787</v>
      </c>
      <c r="L50" s="24">
        <v>0</v>
      </c>
      <c r="M50" s="24"/>
      <c r="N50" s="24">
        <v>44.06523478510766</v>
      </c>
      <c r="O50" s="24">
        <v>54.62608580156553</v>
      </c>
      <c r="P50" s="24">
        <v>169.5740607211033</v>
      </c>
      <c r="Q50" s="24">
        <v>188.94471086508054</v>
      </c>
      <c r="R50" s="24">
        <v>4.45350205518708</v>
      </c>
      <c r="S50" s="24">
        <v>128.8721731018764</v>
      </c>
      <c r="T50" s="24">
        <v>302.74622164813593</v>
      </c>
      <c r="U50" s="24">
        <v>0</v>
      </c>
      <c r="V50" s="24">
        <v>0</v>
      </c>
      <c r="W50" s="24">
        <v>0</v>
      </c>
      <c r="X50" s="24">
        <v>302.74622164813593</v>
      </c>
      <c r="Y50" s="24"/>
    </row>
    <row r="51" spans="1:25" ht="12">
      <c r="A51" s="32" t="s">
        <v>87</v>
      </c>
      <c r="B51" s="24">
        <f>B50/SQRT(5)</f>
        <v>45.02863829460831</v>
      </c>
      <c r="C51" s="24">
        <f>C50/SQRT(5)</f>
        <v>21.257936818463303</v>
      </c>
      <c r="D51" s="24">
        <f aca="true" t="shared" si="4" ref="D51:X51">D50/SQRT(5)</f>
        <v>0</v>
      </c>
      <c r="E51" s="24">
        <f t="shared" si="4"/>
        <v>0.6116666666666655</v>
      </c>
      <c r="F51" s="24">
        <f t="shared" si="4"/>
        <v>3.3435489295723544</v>
      </c>
      <c r="G51" s="24">
        <f t="shared" si="4"/>
        <v>3.950189868854406</v>
      </c>
      <c r="H51" s="24">
        <f t="shared" si="4"/>
        <v>0.19863072941180632</v>
      </c>
      <c r="I51" s="24">
        <f t="shared" si="4"/>
        <v>0</v>
      </c>
      <c r="J51" s="24">
        <f t="shared" si="4"/>
        <v>5.075711772746756</v>
      </c>
      <c r="K51" s="24">
        <f t="shared" si="4"/>
        <v>12.835879184708947</v>
      </c>
      <c r="L51" s="24">
        <f t="shared" si="4"/>
        <v>0</v>
      </c>
      <c r="M51" s="24"/>
      <c r="N51" s="24">
        <f t="shared" si="4"/>
        <v>19.706572084797813</v>
      </c>
      <c r="O51" s="24">
        <f t="shared" si="4"/>
        <v>24.429528239407322</v>
      </c>
      <c r="P51" s="24">
        <f t="shared" si="4"/>
        <v>75.8358253986128</v>
      </c>
      <c r="Q51" s="24">
        <f t="shared" si="4"/>
        <v>84.49864349667263</v>
      </c>
      <c r="R51" s="24">
        <f t="shared" si="4"/>
        <v>1.991666666666666</v>
      </c>
      <c r="S51" s="24">
        <f t="shared" si="4"/>
        <v>57.63338789278311</v>
      </c>
      <c r="T51" s="24">
        <f t="shared" si="4"/>
        <v>135.39222630729006</v>
      </c>
      <c r="U51" s="24">
        <f t="shared" si="4"/>
        <v>0</v>
      </c>
      <c r="V51" s="24">
        <f t="shared" si="4"/>
        <v>0</v>
      </c>
      <c r="W51" s="24">
        <f t="shared" si="4"/>
        <v>0</v>
      </c>
      <c r="X51" s="24">
        <f t="shared" si="4"/>
        <v>135.39222630729006</v>
      </c>
      <c r="Y51" s="24"/>
    </row>
    <row r="52" spans="1:25" ht="12">
      <c r="A52" s="33" t="s">
        <v>111</v>
      </c>
      <c r="B52" s="22"/>
      <c r="C52" s="22"/>
      <c r="D52" s="22"/>
      <c r="E52" s="22"/>
      <c r="F52" s="22"/>
      <c r="G52" s="22"/>
      <c r="H52" s="22"/>
      <c r="I52" s="22"/>
      <c r="J52" s="22"/>
      <c r="K52" s="22"/>
      <c r="L52" s="22"/>
      <c r="M52" s="22"/>
      <c r="N52" s="22"/>
      <c r="O52" s="22"/>
      <c r="P52" s="24"/>
      <c r="Q52" s="22"/>
      <c r="R52" s="22"/>
      <c r="S52" s="22"/>
      <c r="T52" s="24"/>
      <c r="U52" s="22"/>
      <c r="V52" s="22"/>
      <c r="W52" s="22"/>
      <c r="X52" s="24"/>
      <c r="Y52" s="24"/>
    </row>
    <row r="53" spans="1:25" ht="12">
      <c r="A53" s="21" t="s">
        <v>112</v>
      </c>
      <c r="B53" s="23">
        <v>32.15833333333333</v>
      </c>
      <c r="C53" s="22">
        <v>42.95833333333333</v>
      </c>
      <c r="D53" s="22">
        <v>0</v>
      </c>
      <c r="E53" s="22">
        <v>0.4583333333333295</v>
      </c>
      <c r="F53" s="23">
        <v>2.658333333333327</v>
      </c>
      <c r="G53" s="22">
        <v>5.4583333333333295</v>
      </c>
      <c r="H53" s="22">
        <v>2.058333333333331</v>
      </c>
      <c r="I53" s="22">
        <v>0</v>
      </c>
      <c r="J53" s="22">
        <v>23.775</v>
      </c>
      <c r="K53" s="22">
        <v>69.375</v>
      </c>
      <c r="L53" s="22">
        <v>2.558333333333329</v>
      </c>
      <c r="M53" s="22"/>
      <c r="N53" s="22">
        <v>169.225</v>
      </c>
      <c r="O53" s="22">
        <v>27.175</v>
      </c>
      <c r="P53" s="24">
        <v>377.8583333333333</v>
      </c>
      <c r="Q53" s="22">
        <v>687.8</v>
      </c>
      <c r="R53" s="22">
        <v>0</v>
      </c>
      <c r="S53" s="22">
        <v>167.225</v>
      </c>
      <c r="T53" s="24">
        <v>1232.8833333333332</v>
      </c>
      <c r="U53" s="22">
        <v>0</v>
      </c>
      <c r="V53" s="22">
        <v>0</v>
      </c>
      <c r="W53" s="22">
        <v>0</v>
      </c>
      <c r="X53" s="24">
        <v>1232.8833333333332</v>
      </c>
      <c r="Y53" s="24"/>
    </row>
    <row r="54" spans="1:25" ht="12">
      <c r="A54" s="21" t="s">
        <v>113</v>
      </c>
      <c r="B54" s="23">
        <v>32.175</v>
      </c>
      <c r="C54" s="22">
        <v>19.55833333333333</v>
      </c>
      <c r="D54" s="22">
        <v>0</v>
      </c>
      <c r="E54" s="22">
        <v>0</v>
      </c>
      <c r="F54" s="23">
        <v>47.475</v>
      </c>
      <c r="G54" s="22">
        <v>56.475</v>
      </c>
      <c r="H54" s="22">
        <v>21.458333333333325</v>
      </c>
      <c r="I54" s="22">
        <v>0.5583333333333274</v>
      </c>
      <c r="J54" s="22">
        <v>44.875</v>
      </c>
      <c r="K54" s="22">
        <v>71.375</v>
      </c>
      <c r="L54" s="22">
        <v>13.875</v>
      </c>
      <c r="M54" s="22"/>
      <c r="N54" s="22">
        <v>286.825</v>
      </c>
      <c r="O54" s="22">
        <v>32.975</v>
      </c>
      <c r="P54" s="24">
        <v>627.625</v>
      </c>
      <c r="Q54" s="22">
        <v>586.9</v>
      </c>
      <c r="R54" s="22">
        <v>0</v>
      </c>
      <c r="S54" s="22">
        <v>234.625</v>
      </c>
      <c r="T54" s="24">
        <v>1449.15</v>
      </c>
      <c r="U54" s="22">
        <v>0</v>
      </c>
      <c r="V54" s="22">
        <v>0</v>
      </c>
      <c r="W54" s="22">
        <v>0</v>
      </c>
      <c r="X54" s="24">
        <v>1449.15</v>
      </c>
      <c r="Y54" s="24"/>
    </row>
    <row r="55" spans="1:25" ht="12">
      <c r="A55" s="21" t="s">
        <v>114</v>
      </c>
      <c r="B55" s="23">
        <v>171.875</v>
      </c>
      <c r="C55" s="22">
        <v>43.55833333333333</v>
      </c>
      <c r="D55" s="22">
        <v>0</v>
      </c>
      <c r="E55" s="22">
        <v>0</v>
      </c>
      <c r="F55" s="23">
        <v>12.958333333333329</v>
      </c>
      <c r="G55" s="22">
        <v>40.35833333333333</v>
      </c>
      <c r="H55" s="22">
        <v>0</v>
      </c>
      <c r="I55" s="22">
        <v>1.2583333333333302</v>
      </c>
      <c r="J55" s="22">
        <v>23.558333333333326</v>
      </c>
      <c r="K55" s="22">
        <v>72.85833333333332</v>
      </c>
      <c r="L55" s="22">
        <v>0</v>
      </c>
      <c r="M55" s="22"/>
      <c r="N55" s="22">
        <v>150.925</v>
      </c>
      <c r="O55" s="22">
        <v>21.175</v>
      </c>
      <c r="P55" s="24">
        <v>538.525</v>
      </c>
      <c r="Q55" s="22">
        <v>449.6166666666667</v>
      </c>
      <c r="R55" s="22">
        <v>0</v>
      </c>
      <c r="S55" s="22">
        <v>318.0166666666667</v>
      </c>
      <c r="T55" s="24">
        <v>1306.1583333333333</v>
      </c>
      <c r="U55" s="22">
        <v>0</v>
      </c>
      <c r="V55" s="22">
        <v>0</v>
      </c>
      <c r="W55" s="22">
        <v>0</v>
      </c>
      <c r="X55" s="24">
        <v>1306.1583333333333</v>
      </c>
      <c r="Y55" s="24"/>
    </row>
    <row r="56" spans="1:25" ht="12">
      <c r="A56" s="21" t="s">
        <v>115</v>
      </c>
      <c r="B56" s="23">
        <v>9.858333333333329</v>
      </c>
      <c r="C56" s="22">
        <v>10.558333333333326</v>
      </c>
      <c r="D56" s="22">
        <v>0</v>
      </c>
      <c r="E56" s="22">
        <v>1.358333333333328</v>
      </c>
      <c r="F56" s="23">
        <v>7.158333333333329</v>
      </c>
      <c r="G56" s="22">
        <v>22.85833333333333</v>
      </c>
      <c r="H56" s="22">
        <v>0</v>
      </c>
      <c r="I56" s="22">
        <v>0.5583333333333274</v>
      </c>
      <c r="J56" s="22">
        <v>38.275</v>
      </c>
      <c r="K56" s="22">
        <v>64.075</v>
      </c>
      <c r="L56" s="22">
        <v>2.058333333333331</v>
      </c>
      <c r="M56" s="22"/>
      <c r="N56" s="22">
        <v>268.325</v>
      </c>
      <c r="O56" s="22">
        <v>24.875</v>
      </c>
      <c r="P56" s="24">
        <v>449.95833333333326</v>
      </c>
      <c r="Q56" s="22">
        <v>516.1</v>
      </c>
      <c r="R56" s="22">
        <v>0</v>
      </c>
      <c r="S56" s="22">
        <v>149.925</v>
      </c>
      <c r="T56" s="24">
        <v>1115.9833333333333</v>
      </c>
      <c r="U56" s="22">
        <v>0</v>
      </c>
      <c r="V56" s="22">
        <v>0</v>
      </c>
      <c r="W56" s="22">
        <v>0</v>
      </c>
      <c r="X56" s="24">
        <v>1115.9833333333333</v>
      </c>
      <c r="Y56" s="24"/>
    </row>
    <row r="57" spans="1:25" ht="12">
      <c r="A57" s="25" t="s">
        <v>116</v>
      </c>
      <c r="B57" s="26">
        <v>24.658333333333328</v>
      </c>
      <c r="C57" s="26">
        <v>32.258333333333326</v>
      </c>
      <c r="D57" s="26">
        <v>0</v>
      </c>
      <c r="E57" s="26">
        <v>1.1583333333333279</v>
      </c>
      <c r="F57" s="26">
        <v>0</v>
      </c>
      <c r="G57" s="26">
        <v>0</v>
      </c>
      <c r="H57" s="26">
        <v>0</v>
      </c>
      <c r="I57" s="26">
        <v>0</v>
      </c>
      <c r="J57" s="26">
        <v>9.35833333333333</v>
      </c>
      <c r="K57" s="26">
        <v>24.775</v>
      </c>
      <c r="L57" s="26">
        <v>1.358333333333328</v>
      </c>
      <c r="M57" s="26"/>
      <c r="N57" s="26">
        <v>317.325</v>
      </c>
      <c r="O57" s="26">
        <v>53.675</v>
      </c>
      <c r="P57" s="27">
        <v>464.5666666666666</v>
      </c>
      <c r="Q57" s="26">
        <v>834.1</v>
      </c>
      <c r="R57" s="26">
        <v>0</v>
      </c>
      <c r="S57" s="26">
        <v>91.675</v>
      </c>
      <c r="T57" s="27">
        <v>1390.3416666666667</v>
      </c>
      <c r="U57" s="26">
        <v>0</v>
      </c>
      <c r="V57" s="26">
        <v>0</v>
      </c>
      <c r="W57" s="26">
        <v>0</v>
      </c>
      <c r="X57" s="27">
        <v>1390.3416666666667</v>
      </c>
      <c r="Y57" s="24"/>
    </row>
    <row r="58" spans="1:25" ht="12">
      <c r="A58" s="28" t="s">
        <v>85</v>
      </c>
      <c r="B58" s="29">
        <v>54.145</v>
      </c>
      <c r="C58" s="29">
        <v>29.77833333333333</v>
      </c>
      <c r="D58" s="29">
        <v>0</v>
      </c>
      <c r="E58" s="29">
        <v>0.5949999999999971</v>
      </c>
      <c r="F58" s="29">
        <v>14.05</v>
      </c>
      <c r="G58" s="29">
        <v>25.03</v>
      </c>
      <c r="H58" s="29">
        <v>4.703333333333331</v>
      </c>
      <c r="I58" s="29" t="s">
        <v>80</v>
      </c>
      <c r="J58" s="29">
        <v>27.968333333333327</v>
      </c>
      <c r="K58" s="29">
        <v>60.49166666666666</v>
      </c>
      <c r="L58" s="29">
        <v>3.97</v>
      </c>
      <c r="M58" s="29"/>
      <c r="N58" s="29">
        <v>238.525</v>
      </c>
      <c r="O58" s="29">
        <v>31.975</v>
      </c>
      <c r="P58" s="30">
        <v>491.7066666666666</v>
      </c>
      <c r="Q58" s="29">
        <v>614.9033333333333</v>
      </c>
      <c r="R58" s="29">
        <v>0</v>
      </c>
      <c r="S58" s="29">
        <v>192.29333333333335</v>
      </c>
      <c r="T58" s="30">
        <v>1298.9033333333332</v>
      </c>
      <c r="U58" s="29">
        <v>0</v>
      </c>
      <c r="V58" s="29">
        <v>0</v>
      </c>
      <c r="W58" s="29">
        <v>0</v>
      </c>
      <c r="X58" s="30">
        <v>1298.9033333333332</v>
      </c>
      <c r="Y58" s="29"/>
    </row>
    <row r="59" spans="1:25" ht="12">
      <c r="A59" s="32" t="s">
        <v>86</v>
      </c>
      <c r="B59" s="24">
        <v>66.44023567588144</v>
      </c>
      <c r="C59" s="24">
        <v>14.522465355441549</v>
      </c>
      <c r="D59" s="24">
        <v>0</v>
      </c>
      <c r="E59" s="24">
        <v>0.6377205500844368</v>
      </c>
      <c r="F59" s="24">
        <v>19.320261385395387</v>
      </c>
      <c r="G59" s="24">
        <v>23.653821044389428</v>
      </c>
      <c r="H59" s="24">
        <v>9.40864075376105</v>
      </c>
      <c r="I59" s="24">
        <v>0.519314451946023</v>
      </c>
      <c r="J59" s="24">
        <v>13.92324495223725</v>
      </c>
      <c r="K59" s="24">
        <v>20.24114346791922</v>
      </c>
      <c r="L59" s="24">
        <v>5.620008896790112</v>
      </c>
      <c r="M59" s="24"/>
      <c r="N59" s="24">
        <v>74.00442554334165</v>
      </c>
      <c r="O59" s="24">
        <v>12.864485998282246</v>
      </c>
      <c r="P59" s="24">
        <v>95.00880960615063</v>
      </c>
      <c r="Q59" s="24">
        <v>151.01909665852048</v>
      </c>
      <c r="R59" s="24">
        <v>0</v>
      </c>
      <c r="S59" s="24">
        <v>86.81283395264143</v>
      </c>
      <c r="T59" s="24">
        <v>131.15451905312133</v>
      </c>
      <c r="U59" s="24">
        <v>0</v>
      </c>
      <c r="V59" s="24">
        <v>0</v>
      </c>
      <c r="W59" s="24">
        <v>0</v>
      </c>
      <c r="X59" s="24">
        <v>131.15451905312133</v>
      </c>
      <c r="Y59" s="24"/>
    </row>
    <row r="60" spans="1:25" ht="12">
      <c r="A60" s="32" t="s">
        <v>87</v>
      </c>
      <c r="B60" s="24">
        <f aca="true" t="shared" si="5" ref="B60:X60">B59/SQRT(5)</f>
        <v>29.712976682475514</v>
      </c>
      <c r="C60" s="24">
        <f t="shared" si="5"/>
        <v>6.494643947130589</v>
      </c>
      <c r="D60" s="24">
        <f t="shared" si="5"/>
        <v>0</v>
      </c>
      <c r="E60" s="24">
        <f t="shared" si="5"/>
        <v>0.285197300127472</v>
      </c>
      <c r="F60" s="24">
        <f t="shared" si="5"/>
        <v>8.640283560161668</v>
      </c>
      <c r="G60" s="24">
        <f t="shared" si="5"/>
        <v>10.578310356573965</v>
      </c>
      <c r="H60" s="24">
        <f t="shared" si="5"/>
        <v>4.207672060256914</v>
      </c>
      <c r="I60" s="24">
        <f t="shared" si="5"/>
        <v>0.23224448324987107</v>
      </c>
      <c r="J60" s="24">
        <f t="shared" si="5"/>
        <v>6.2266644361166605</v>
      </c>
      <c r="K60" s="24">
        <f t="shared" si="5"/>
        <v>9.052114547318642</v>
      </c>
      <c r="L60" s="24">
        <f t="shared" si="5"/>
        <v>2.513344385475258</v>
      </c>
      <c r="M60" s="24"/>
      <c r="N60" s="24">
        <f t="shared" si="5"/>
        <v>33.095785230146745</v>
      </c>
      <c r="O60" s="24">
        <f t="shared" si="5"/>
        <v>5.753173037550669</v>
      </c>
      <c r="P60" s="24">
        <f t="shared" si="5"/>
        <v>42.489231348137565</v>
      </c>
      <c r="Q60" s="24">
        <f t="shared" si="5"/>
        <v>67.53779320581262</v>
      </c>
      <c r="R60" s="24">
        <f t="shared" si="5"/>
        <v>0</v>
      </c>
      <c r="S60" s="24">
        <f t="shared" si="5"/>
        <v>38.823879607501596</v>
      </c>
      <c r="T60" s="24">
        <f t="shared" si="5"/>
        <v>58.65408403181413</v>
      </c>
      <c r="U60" s="24">
        <f t="shared" si="5"/>
        <v>0</v>
      </c>
      <c r="V60" s="24">
        <f t="shared" si="5"/>
        <v>0</v>
      </c>
      <c r="W60" s="24">
        <f t="shared" si="5"/>
        <v>0</v>
      </c>
      <c r="X60" s="24">
        <f t="shared" si="5"/>
        <v>58.65408403181413</v>
      </c>
      <c r="Y60" s="24"/>
    </row>
    <row r="61" spans="1:25" ht="12">
      <c r="A61" s="33" t="s">
        <v>117</v>
      </c>
      <c r="B61" s="22"/>
      <c r="C61" s="22"/>
      <c r="D61" s="22"/>
      <c r="E61" s="22"/>
      <c r="F61" s="22"/>
      <c r="G61" s="22"/>
      <c r="H61" s="22"/>
      <c r="I61" s="22"/>
      <c r="J61" s="22"/>
      <c r="K61" s="22"/>
      <c r="L61" s="22"/>
      <c r="M61" s="22"/>
      <c r="N61" s="22"/>
      <c r="O61" s="22"/>
      <c r="P61" s="24"/>
      <c r="Q61" s="22"/>
      <c r="R61" s="22"/>
      <c r="S61" s="22"/>
      <c r="T61" s="24"/>
      <c r="U61" s="22"/>
      <c r="V61" s="22"/>
      <c r="W61" s="22"/>
      <c r="X61" s="24"/>
      <c r="Y61" s="24"/>
    </row>
    <row r="62" spans="1:25" ht="12">
      <c r="A62" s="21" t="s">
        <v>118</v>
      </c>
      <c r="B62" s="23">
        <v>7.258333333333331</v>
      </c>
      <c r="C62" s="22">
        <v>5.558333333333327</v>
      </c>
      <c r="D62" s="22">
        <v>0</v>
      </c>
      <c r="E62" s="22">
        <v>0</v>
      </c>
      <c r="F62" s="23">
        <v>14.758333333333326</v>
      </c>
      <c r="G62" s="22">
        <v>28.858333333333327</v>
      </c>
      <c r="H62" s="22">
        <v>2.058333333333331</v>
      </c>
      <c r="I62" s="22" t="s">
        <v>80</v>
      </c>
      <c r="J62" s="22">
        <v>17.475</v>
      </c>
      <c r="K62" s="22">
        <v>33.475</v>
      </c>
      <c r="L62" s="22">
        <v>0</v>
      </c>
      <c r="M62" s="22"/>
      <c r="N62" s="22">
        <v>210.725</v>
      </c>
      <c r="O62" s="22">
        <v>72.775</v>
      </c>
      <c r="P62" s="24">
        <v>393.04166666666663</v>
      </c>
      <c r="Q62" s="22">
        <v>514.0166666666667</v>
      </c>
      <c r="R62" s="22">
        <v>0</v>
      </c>
      <c r="S62" s="22">
        <v>112.275</v>
      </c>
      <c r="T62" s="24">
        <v>1019.33333333333</v>
      </c>
      <c r="U62" s="22">
        <v>0</v>
      </c>
      <c r="V62" s="22">
        <v>0</v>
      </c>
      <c r="W62" s="22">
        <v>0</v>
      </c>
      <c r="X62" s="24">
        <v>1019.33333333333</v>
      </c>
      <c r="Y62" s="24"/>
    </row>
    <row r="63" spans="1:25" ht="12">
      <c r="A63" s="21" t="s">
        <v>119</v>
      </c>
      <c r="B63" s="23">
        <v>113.725</v>
      </c>
      <c r="C63" s="22">
        <v>36.575</v>
      </c>
      <c r="D63" s="22">
        <v>0</v>
      </c>
      <c r="E63" s="22">
        <v>0</v>
      </c>
      <c r="F63" s="23">
        <v>11.458333333333325</v>
      </c>
      <c r="G63" s="22">
        <v>32.658333333333324</v>
      </c>
      <c r="H63" s="22">
        <v>1.6583333333333306</v>
      </c>
      <c r="I63" s="22">
        <v>0</v>
      </c>
      <c r="J63" s="22">
        <v>19.175</v>
      </c>
      <c r="K63" s="22">
        <v>29.275</v>
      </c>
      <c r="L63" s="22">
        <v>0</v>
      </c>
      <c r="M63" s="22"/>
      <c r="N63" s="22">
        <v>210.325</v>
      </c>
      <c r="O63" s="22">
        <v>89.275</v>
      </c>
      <c r="P63" s="24">
        <v>544.125</v>
      </c>
      <c r="Q63" s="22">
        <v>456.01666666666665</v>
      </c>
      <c r="R63" s="22">
        <v>0</v>
      </c>
      <c r="S63" s="22">
        <v>171.375</v>
      </c>
      <c r="T63" s="24">
        <v>1171.5166666666667</v>
      </c>
      <c r="U63" s="22">
        <v>0</v>
      </c>
      <c r="V63" s="22">
        <v>0</v>
      </c>
      <c r="W63" s="22">
        <v>0</v>
      </c>
      <c r="X63" s="24">
        <v>1171.5166666666667</v>
      </c>
      <c r="Y63" s="24"/>
    </row>
    <row r="64" spans="1:25" ht="12">
      <c r="A64" s="21" t="s">
        <v>120</v>
      </c>
      <c r="B64" s="23">
        <v>39.875</v>
      </c>
      <c r="C64" s="22">
        <v>8.058333333333326</v>
      </c>
      <c r="D64" s="22">
        <v>0</v>
      </c>
      <c r="E64" s="22">
        <v>0</v>
      </c>
      <c r="F64" s="23">
        <v>15.558333333333326</v>
      </c>
      <c r="G64" s="22">
        <v>45.55833333333332</v>
      </c>
      <c r="H64" s="22">
        <v>1.3</v>
      </c>
      <c r="I64" s="22" t="s">
        <v>80</v>
      </c>
      <c r="J64" s="22">
        <v>6.375</v>
      </c>
      <c r="K64" s="22">
        <v>28.675</v>
      </c>
      <c r="L64" s="22">
        <v>0</v>
      </c>
      <c r="M64" s="22"/>
      <c r="N64" s="22">
        <v>253.725</v>
      </c>
      <c r="O64" s="22">
        <v>53.875</v>
      </c>
      <c r="P64" s="24">
        <v>453.1</v>
      </c>
      <c r="Q64" s="22">
        <v>602.6166666666667</v>
      </c>
      <c r="R64" s="22">
        <v>0</v>
      </c>
      <c r="S64" s="22">
        <v>146.575</v>
      </c>
      <c r="T64" s="24">
        <v>1202.2916666666667</v>
      </c>
      <c r="U64" s="22">
        <v>0</v>
      </c>
      <c r="V64" s="22">
        <v>0</v>
      </c>
      <c r="W64" s="22">
        <v>0</v>
      </c>
      <c r="X64" s="24">
        <v>1202.2916666666667</v>
      </c>
      <c r="Y64" s="24"/>
    </row>
    <row r="65" spans="1:25" ht="12">
      <c r="A65" s="21" t="s">
        <v>121</v>
      </c>
      <c r="B65" s="23">
        <v>13.058333333333326</v>
      </c>
      <c r="C65" s="22">
        <v>5.158333333333327</v>
      </c>
      <c r="D65" s="22">
        <v>0</v>
      </c>
      <c r="E65" s="22">
        <v>0</v>
      </c>
      <c r="F65" s="23">
        <v>18.35833333333333</v>
      </c>
      <c r="G65" s="22">
        <v>49.55833333333332</v>
      </c>
      <c r="H65" s="22">
        <v>3.0583333333333274</v>
      </c>
      <c r="I65" s="22">
        <v>1.8583333333333307</v>
      </c>
      <c r="J65" s="22">
        <v>19.358333333333327</v>
      </c>
      <c r="K65" s="22">
        <v>63.575</v>
      </c>
      <c r="L65" s="22">
        <v>0</v>
      </c>
      <c r="M65" s="22"/>
      <c r="N65" s="22">
        <v>278.225</v>
      </c>
      <c r="O65" s="22">
        <v>68.375</v>
      </c>
      <c r="P65" s="24">
        <v>520.5833333333333</v>
      </c>
      <c r="Q65" s="22">
        <v>666.7</v>
      </c>
      <c r="R65" s="22">
        <v>0</v>
      </c>
      <c r="S65" s="22">
        <v>90.475</v>
      </c>
      <c r="T65" s="24">
        <v>1277.7583333333332</v>
      </c>
      <c r="U65" s="22">
        <v>0</v>
      </c>
      <c r="V65" s="22">
        <v>0</v>
      </c>
      <c r="W65" s="22">
        <v>0</v>
      </c>
      <c r="X65" s="24">
        <v>1277.7583333333332</v>
      </c>
      <c r="Y65" s="24"/>
    </row>
    <row r="66" spans="1:25" ht="12">
      <c r="A66" s="25" t="s">
        <v>122</v>
      </c>
      <c r="B66" s="26">
        <v>120.125</v>
      </c>
      <c r="C66" s="26">
        <v>21.358333333333327</v>
      </c>
      <c r="D66" s="26">
        <v>0</v>
      </c>
      <c r="E66" s="26">
        <v>1.05833333333333</v>
      </c>
      <c r="F66" s="26">
        <v>9.158333333333331</v>
      </c>
      <c r="G66" s="26">
        <v>31.458333333333325</v>
      </c>
      <c r="H66" s="26">
        <v>0</v>
      </c>
      <c r="I66" s="26">
        <v>0.5583333333333274</v>
      </c>
      <c r="J66" s="26">
        <v>15.275</v>
      </c>
      <c r="K66" s="26">
        <v>26.775</v>
      </c>
      <c r="L66" s="26">
        <v>0</v>
      </c>
      <c r="M66" s="26"/>
      <c r="N66" s="26">
        <v>366.925</v>
      </c>
      <c r="O66" s="26">
        <v>59.675</v>
      </c>
      <c r="P66" s="27">
        <v>652.3666666666667</v>
      </c>
      <c r="Q66" s="26">
        <v>1258.3</v>
      </c>
      <c r="R66" s="26">
        <v>0</v>
      </c>
      <c r="S66" s="26">
        <v>132.475</v>
      </c>
      <c r="T66" s="27">
        <v>2043.1416666666667</v>
      </c>
      <c r="U66" s="26">
        <v>0</v>
      </c>
      <c r="V66" s="26">
        <v>0</v>
      </c>
      <c r="W66" s="26">
        <v>0</v>
      </c>
      <c r="X66" s="27">
        <v>2043.1416666666667</v>
      </c>
      <c r="Y66" s="24"/>
    </row>
    <row r="67" spans="1:25" ht="12">
      <c r="A67" s="28" t="s">
        <v>85</v>
      </c>
      <c r="B67" s="29">
        <v>58.80833333333332</v>
      </c>
      <c r="C67" s="29">
        <v>15.341666666666663</v>
      </c>
      <c r="D67" s="29">
        <v>0</v>
      </c>
      <c r="E67" s="29" t="s">
        <v>80</v>
      </c>
      <c r="F67" s="29">
        <v>13.858333333333329</v>
      </c>
      <c r="G67" s="29">
        <v>37.618333333333325</v>
      </c>
      <c r="H67" s="29">
        <v>1.615</v>
      </c>
      <c r="I67" s="29">
        <v>0.5233333333333317</v>
      </c>
      <c r="J67" s="29">
        <v>15.531666666666666</v>
      </c>
      <c r="K67" s="29">
        <v>36.355</v>
      </c>
      <c r="L67" s="29">
        <v>0</v>
      </c>
      <c r="M67" s="29"/>
      <c r="N67" s="29">
        <v>263.985</v>
      </c>
      <c r="O67" s="29">
        <v>68.795</v>
      </c>
      <c r="P67" s="30">
        <v>512.6433333333333</v>
      </c>
      <c r="Q67" s="29">
        <v>699.53</v>
      </c>
      <c r="R67" s="29">
        <v>0</v>
      </c>
      <c r="S67" s="29">
        <v>130.635</v>
      </c>
      <c r="T67" s="30">
        <v>1342.8083333333327</v>
      </c>
      <c r="U67" s="29">
        <v>0</v>
      </c>
      <c r="V67" s="29">
        <v>0</v>
      </c>
      <c r="W67" s="29">
        <v>0</v>
      </c>
      <c r="X67" s="30">
        <v>1342.8083333333327</v>
      </c>
      <c r="Y67" s="29"/>
    </row>
    <row r="68" spans="1:25" ht="12">
      <c r="A68" s="32" t="s">
        <v>86</v>
      </c>
      <c r="B68" s="24">
        <v>54.508049864217305</v>
      </c>
      <c r="C68" s="24">
        <v>13.5970176468551</v>
      </c>
      <c r="D68" s="24">
        <v>0</v>
      </c>
      <c r="E68" s="24">
        <v>0.473301055237454</v>
      </c>
      <c r="F68" s="24">
        <v>3.598610843089316</v>
      </c>
      <c r="G68" s="24">
        <v>9.285634065587551</v>
      </c>
      <c r="H68" s="24">
        <v>1.116812801383172</v>
      </c>
      <c r="I68" s="24">
        <v>0.7771341583021546</v>
      </c>
      <c r="J68" s="24">
        <v>5.375970196676647</v>
      </c>
      <c r="K68" s="24">
        <v>15.411910978201243</v>
      </c>
      <c r="L68" s="24">
        <v>0</v>
      </c>
      <c r="M68" s="24"/>
      <c r="N68" s="24">
        <v>64.4606701795754</v>
      </c>
      <c r="O68" s="24">
        <v>13.612751375089465</v>
      </c>
      <c r="P68" s="24">
        <v>98.01366744972074</v>
      </c>
      <c r="Q68" s="24">
        <v>322.6483598026392</v>
      </c>
      <c r="R68" s="24">
        <v>0</v>
      </c>
      <c r="S68" s="24">
        <v>31.09313429038636</v>
      </c>
      <c r="T68" s="24">
        <v>402.6226907985116</v>
      </c>
      <c r="U68" s="24">
        <v>0</v>
      </c>
      <c r="V68" s="24">
        <v>0</v>
      </c>
      <c r="W68" s="24">
        <v>0</v>
      </c>
      <c r="X68" s="24">
        <v>402.6226907985116</v>
      </c>
      <c r="Y68" s="24"/>
    </row>
    <row r="69" spans="1:25" ht="12">
      <c r="A69" s="32" t="s">
        <v>87</v>
      </c>
      <c r="B69" s="24">
        <f>B68/SQRT(5)</f>
        <v>24.376740963467615</v>
      </c>
      <c r="C69" s="24">
        <f aca="true" t="shared" si="6" ref="C69:X69">C68/SQRT(5)</f>
        <v>6.080771149926447</v>
      </c>
      <c r="D69" s="24">
        <f t="shared" si="6"/>
        <v>0</v>
      </c>
      <c r="E69" s="24">
        <f t="shared" si="6"/>
        <v>0.211666666666666</v>
      </c>
      <c r="F69" s="24">
        <f t="shared" si="6"/>
        <v>1.609347693943108</v>
      </c>
      <c r="G69" s="24">
        <f t="shared" si="6"/>
        <v>4.152661796968301</v>
      </c>
      <c r="H69" s="24">
        <f t="shared" si="6"/>
        <v>0.4994538684069487</v>
      </c>
      <c r="I69" s="24">
        <f t="shared" si="6"/>
        <v>0.34754496112014005</v>
      </c>
      <c r="J69" s="24">
        <f t="shared" si="6"/>
        <v>2.404206960956379</v>
      </c>
      <c r="K69" s="24">
        <f t="shared" si="6"/>
        <v>6.892416122086652</v>
      </c>
      <c r="L69" s="24">
        <f t="shared" si="6"/>
        <v>0</v>
      </c>
      <c r="M69" s="24"/>
      <c r="N69" s="24">
        <f t="shared" si="6"/>
        <v>28.827688079344835</v>
      </c>
      <c r="O69" s="24">
        <f t="shared" si="6"/>
        <v>6.087807487100756</v>
      </c>
      <c r="P69" s="24">
        <f t="shared" si="6"/>
        <v>43.8330446283268</v>
      </c>
      <c r="Q69" s="24">
        <f t="shared" si="6"/>
        <v>144.2927330695024</v>
      </c>
      <c r="R69" s="24">
        <f t="shared" si="6"/>
        <v>0</v>
      </c>
      <c r="S69" s="24">
        <f t="shared" si="6"/>
        <v>13.905272381366716</v>
      </c>
      <c r="T69" s="24">
        <f t="shared" si="6"/>
        <v>180.0583411818702</v>
      </c>
      <c r="U69" s="24">
        <f t="shared" si="6"/>
        <v>0</v>
      </c>
      <c r="V69" s="24">
        <f t="shared" si="6"/>
        <v>0</v>
      </c>
      <c r="W69" s="24">
        <f t="shared" si="6"/>
        <v>0</v>
      </c>
      <c r="X69" s="24">
        <f t="shared" si="6"/>
        <v>180.0583411818702</v>
      </c>
      <c r="Y69" s="24"/>
    </row>
    <row r="70" spans="1:25" ht="12">
      <c r="A70" s="33" t="s">
        <v>123</v>
      </c>
      <c r="B70" s="22"/>
      <c r="C70" s="22"/>
      <c r="D70" s="22"/>
      <c r="E70" s="22"/>
      <c r="F70" s="22"/>
      <c r="G70" s="22"/>
      <c r="H70" s="22"/>
      <c r="I70" s="22"/>
      <c r="J70" s="22"/>
      <c r="K70" s="22"/>
      <c r="L70" s="22"/>
      <c r="M70" s="22"/>
      <c r="N70" s="22"/>
      <c r="O70" s="22"/>
      <c r="P70" s="24"/>
      <c r="Q70" s="22"/>
      <c r="R70" s="22"/>
      <c r="S70" s="22"/>
      <c r="T70" s="24"/>
      <c r="U70" s="22"/>
      <c r="V70" s="22"/>
      <c r="W70" s="22"/>
      <c r="X70" s="24"/>
      <c r="Y70" s="24"/>
    </row>
    <row r="71" spans="1:25" ht="12">
      <c r="A71" s="21" t="s">
        <v>124</v>
      </c>
      <c r="B71" s="23">
        <v>0</v>
      </c>
      <c r="C71" s="22">
        <v>0</v>
      </c>
      <c r="D71" s="22">
        <v>0</v>
      </c>
      <c r="E71" s="22">
        <v>0</v>
      </c>
      <c r="F71" s="23">
        <v>15.85833333333333</v>
      </c>
      <c r="G71" s="22">
        <v>42.55833333333334</v>
      </c>
      <c r="H71" s="22">
        <v>0</v>
      </c>
      <c r="I71" s="22" t="s">
        <v>80</v>
      </c>
      <c r="J71" s="22">
        <v>7.875</v>
      </c>
      <c r="K71" s="22">
        <v>27.275</v>
      </c>
      <c r="L71" s="22">
        <v>0</v>
      </c>
      <c r="M71" s="22"/>
      <c r="N71" s="22">
        <v>115.175</v>
      </c>
      <c r="O71" s="22">
        <v>174.325</v>
      </c>
      <c r="P71" s="24">
        <v>383.1666666666667</v>
      </c>
      <c r="Q71" s="22">
        <v>399.525</v>
      </c>
      <c r="R71" s="22">
        <v>0</v>
      </c>
      <c r="S71" s="22">
        <v>238.575</v>
      </c>
      <c r="T71" s="24">
        <v>1021.26666666667</v>
      </c>
      <c r="U71" s="22">
        <v>0</v>
      </c>
      <c r="V71" s="22">
        <v>0</v>
      </c>
      <c r="W71" s="22">
        <v>0</v>
      </c>
      <c r="X71" s="24">
        <v>1021.26666666667</v>
      </c>
      <c r="Y71" s="24"/>
    </row>
    <row r="72" spans="1:25" ht="12">
      <c r="A72" s="21" t="s">
        <v>125</v>
      </c>
      <c r="B72" s="23">
        <v>0</v>
      </c>
      <c r="C72" s="22">
        <v>0</v>
      </c>
      <c r="D72" s="22">
        <v>0</v>
      </c>
      <c r="E72" s="22">
        <v>0</v>
      </c>
      <c r="F72" s="23">
        <v>7.058333333333331</v>
      </c>
      <c r="G72" s="22">
        <v>11.058333333333326</v>
      </c>
      <c r="H72" s="22">
        <v>0</v>
      </c>
      <c r="I72" s="22">
        <v>0</v>
      </c>
      <c r="J72" s="22">
        <v>3.35833333333333</v>
      </c>
      <c r="K72" s="22">
        <v>15.05833333333333</v>
      </c>
      <c r="L72" s="22">
        <v>0</v>
      </c>
      <c r="M72" s="22"/>
      <c r="N72" s="22">
        <v>230.525</v>
      </c>
      <c r="O72" s="22">
        <v>183.425</v>
      </c>
      <c r="P72" s="24">
        <v>450.48333333333335</v>
      </c>
      <c r="Q72" s="22">
        <v>460.425</v>
      </c>
      <c r="R72" s="22">
        <v>0</v>
      </c>
      <c r="S72" s="22">
        <v>104.65833333333335</v>
      </c>
      <c r="T72" s="24">
        <v>1015.56666666667</v>
      </c>
      <c r="U72" s="22">
        <v>0</v>
      </c>
      <c r="V72" s="22">
        <v>0</v>
      </c>
      <c r="W72" s="22">
        <v>0</v>
      </c>
      <c r="X72" s="24">
        <v>1015.56666666667</v>
      </c>
      <c r="Y72" s="24"/>
    </row>
    <row r="73" spans="1:25" ht="12">
      <c r="A73" s="21" t="s">
        <v>126</v>
      </c>
      <c r="B73" s="23">
        <v>3.858333333333328</v>
      </c>
      <c r="C73" s="22">
        <v>5.158333333333327</v>
      </c>
      <c r="D73" s="22">
        <v>0</v>
      </c>
      <c r="E73" s="22">
        <v>0.8583333333333298</v>
      </c>
      <c r="F73" s="23">
        <v>9.25833333333333</v>
      </c>
      <c r="G73" s="22">
        <v>6.45833333333333</v>
      </c>
      <c r="H73" s="22">
        <v>0</v>
      </c>
      <c r="I73" s="22">
        <v>0.6583333333333297</v>
      </c>
      <c r="J73" s="22">
        <v>0.7583333333333275</v>
      </c>
      <c r="K73" s="22">
        <v>2.258333333333331</v>
      </c>
      <c r="L73" s="22">
        <v>0</v>
      </c>
      <c r="M73" s="22"/>
      <c r="N73" s="22">
        <v>43.275</v>
      </c>
      <c r="O73" s="22">
        <v>191.225</v>
      </c>
      <c r="P73" s="24">
        <v>263.7666666666666</v>
      </c>
      <c r="Q73" s="22">
        <v>164.375</v>
      </c>
      <c r="R73" s="22">
        <v>0</v>
      </c>
      <c r="S73" s="22">
        <v>278.075</v>
      </c>
      <c r="T73" s="24">
        <v>706.2166666666667</v>
      </c>
      <c r="U73" s="22">
        <v>0</v>
      </c>
      <c r="V73" s="22">
        <v>0</v>
      </c>
      <c r="W73" s="22">
        <v>0</v>
      </c>
      <c r="X73" s="24">
        <v>706.2166666666667</v>
      </c>
      <c r="Y73" s="24"/>
    </row>
    <row r="74" spans="1:25" ht="12">
      <c r="A74" s="21" t="s">
        <v>127</v>
      </c>
      <c r="B74" s="23">
        <v>0</v>
      </c>
      <c r="C74" s="22">
        <v>0</v>
      </c>
      <c r="D74" s="22">
        <v>0</v>
      </c>
      <c r="E74" s="22">
        <v>0</v>
      </c>
      <c r="F74" s="23">
        <v>9.058333333333328</v>
      </c>
      <c r="G74" s="22">
        <v>20.658333333333324</v>
      </c>
      <c r="H74" s="22">
        <v>1.6583333333333306</v>
      </c>
      <c r="I74" s="22">
        <v>1.8583333333333307</v>
      </c>
      <c r="J74" s="22">
        <v>7.575</v>
      </c>
      <c r="K74" s="22">
        <v>25.775</v>
      </c>
      <c r="L74" s="22">
        <v>0</v>
      </c>
      <c r="M74" s="22"/>
      <c r="N74" s="22">
        <v>116.325</v>
      </c>
      <c r="O74" s="22">
        <v>256.725</v>
      </c>
      <c r="P74" s="24">
        <v>439.6333333333333</v>
      </c>
      <c r="Q74" s="22">
        <v>284.125</v>
      </c>
      <c r="R74" s="22">
        <v>0</v>
      </c>
      <c r="S74" s="22">
        <v>134.975</v>
      </c>
      <c r="T74" s="24">
        <v>858.733333333333</v>
      </c>
      <c r="U74" s="22">
        <v>0</v>
      </c>
      <c r="V74" s="22">
        <v>0</v>
      </c>
      <c r="W74" s="22">
        <v>0</v>
      </c>
      <c r="X74" s="24">
        <v>858.733333333333</v>
      </c>
      <c r="Y74" s="24"/>
    </row>
    <row r="75" spans="1:25" ht="12">
      <c r="A75" s="25" t="s">
        <v>128</v>
      </c>
      <c r="B75" s="26">
        <v>0</v>
      </c>
      <c r="C75" s="26">
        <v>0</v>
      </c>
      <c r="D75" s="26">
        <v>0</v>
      </c>
      <c r="E75" s="26">
        <v>0</v>
      </c>
      <c r="F75" s="26">
        <v>93.025</v>
      </c>
      <c r="G75" s="26">
        <v>33.55833333333332</v>
      </c>
      <c r="H75" s="26">
        <v>0</v>
      </c>
      <c r="I75" s="26">
        <v>2.4583333333333313</v>
      </c>
      <c r="J75" s="26">
        <v>0.6583333333333297</v>
      </c>
      <c r="K75" s="26">
        <v>2.1583333333333288</v>
      </c>
      <c r="L75" s="26">
        <v>0</v>
      </c>
      <c r="M75" s="26"/>
      <c r="N75" s="26">
        <v>402.725</v>
      </c>
      <c r="O75" s="26">
        <v>255.925</v>
      </c>
      <c r="P75" s="27">
        <v>790.5083333333334</v>
      </c>
      <c r="Q75" s="26">
        <v>165.675</v>
      </c>
      <c r="R75" s="26">
        <v>0</v>
      </c>
      <c r="S75" s="26">
        <v>398.225</v>
      </c>
      <c r="T75" s="27">
        <v>1354.4083333333333</v>
      </c>
      <c r="U75" s="26">
        <v>0</v>
      </c>
      <c r="V75" s="26">
        <v>0</v>
      </c>
      <c r="W75" s="26">
        <v>0</v>
      </c>
      <c r="X75" s="27">
        <v>1354.4083333333333</v>
      </c>
      <c r="Y75" s="24"/>
    </row>
    <row r="76" spans="1:25" ht="12">
      <c r="A76" s="28" t="s">
        <v>85</v>
      </c>
      <c r="B76" s="29">
        <v>0.7716666666666656</v>
      </c>
      <c r="C76" s="29">
        <v>1.0316666666666654</v>
      </c>
      <c r="D76" s="29">
        <v>0</v>
      </c>
      <c r="E76" s="29" t="s">
        <v>80</v>
      </c>
      <c r="F76" s="29">
        <v>26.851666666666667</v>
      </c>
      <c r="G76" s="29">
        <v>22.858333333333327</v>
      </c>
      <c r="H76" s="29" t="s">
        <v>80</v>
      </c>
      <c r="I76" s="29">
        <v>1.015</v>
      </c>
      <c r="J76" s="29">
        <v>4.045</v>
      </c>
      <c r="K76" s="29">
        <v>14.505</v>
      </c>
      <c r="L76" s="29">
        <v>0</v>
      </c>
      <c r="M76" s="29"/>
      <c r="N76" s="29">
        <v>181.605</v>
      </c>
      <c r="O76" s="29">
        <v>212.325</v>
      </c>
      <c r="P76" s="30">
        <v>465.51166666666666</v>
      </c>
      <c r="Q76" s="29">
        <v>294.825</v>
      </c>
      <c r="R76" s="29">
        <v>0</v>
      </c>
      <c r="S76" s="29">
        <v>230.9016666666667</v>
      </c>
      <c r="T76" s="30">
        <v>991.2383333333346</v>
      </c>
      <c r="U76" s="29">
        <v>0</v>
      </c>
      <c r="V76" s="29">
        <v>0</v>
      </c>
      <c r="W76" s="29">
        <v>0</v>
      </c>
      <c r="X76" s="30">
        <v>991.2383333333346</v>
      </c>
      <c r="Y76" s="29"/>
    </row>
    <row r="77" spans="1:25" ht="12">
      <c r="A77" s="32" t="s">
        <v>86</v>
      </c>
      <c r="B77" s="24">
        <v>1.7254991226373355</v>
      </c>
      <c r="C77" s="24">
        <v>2.30687679678728</v>
      </c>
      <c r="D77" s="24">
        <v>0</v>
      </c>
      <c r="E77" s="24">
        <v>0.383858336137462</v>
      </c>
      <c r="F77" s="24">
        <v>37.14050200103506</v>
      </c>
      <c r="G77" s="24">
        <v>15.129606736462124</v>
      </c>
      <c r="H77" s="24">
        <v>0.741629212537429</v>
      </c>
      <c r="I77" s="24">
        <v>1.0941987174792938</v>
      </c>
      <c r="J77" s="24">
        <v>3.5310409230140647</v>
      </c>
      <c r="K77" s="24">
        <v>12.173875718110484</v>
      </c>
      <c r="L77" s="24">
        <v>0</v>
      </c>
      <c r="M77" s="24"/>
      <c r="N77" s="24">
        <v>140.62079593715862</v>
      </c>
      <c r="O77" s="24">
        <v>40.61015882756433</v>
      </c>
      <c r="P77" s="24">
        <v>196.21424281466764</v>
      </c>
      <c r="Q77" s="24">
        <v>134.34737157830813</v>
      </c>
      <c r="R77" s="24">
        <v>0</v>
      </c>
      <c r="S77" s="24">
        <v>117.70790743285781</v>
      </c>
      <c r="T77" s="24">
        <v>240.92578888529158</v>
      </c>
      <c r="U77" s="24">
        <v>0</v>
      </c>
      <c r="V77" s="24">
        <v>0</v>
      </c>
      <c r="W77" s="24">
        <v>0</v>
      </c>
      <c r="X77" s="24">
        <v>240.92578888529158</v>
      </c>
      <c r="Y77" s="24"/>
    </row>
    <row r="78" spans="1:25" ht="12">
      <c r="A78" s="32" t="s">
        <v>87</v>
      </c>
      <c r="B78" s="24">
        <f aca="true" t="shared" si="7" ref="B78:X78">B77/SQRT(5)</f>
        <v>0.7716666666666656</v>
      </c>
      <c r="C78" s="24">
        <f t="shared" si="7"/>
        <v>1.0316666666666654</v>
      </c>
      <c r="D78" s="24">
        <f t="shared" si="7"/>
        <v>0</v>
      </c>
      <c r="E78" s="24">
        <f t="shared" si="7"/>
        <v>0.1716666666666658</v>
      </c>
      <c r="F78" s="24">
        <f t="shared" si="7"/>
        <v>16.60973743855627</v>
      </c>
      <c r="G78" s="24">
        <f t="shared" si="7"/>
        <v>6.7661658271136105</v>
      </c>
      <c r="H78" s="24">
        <f t="shared" si="7"/>
        <v>0.33166666666666605</v>
      </c>
      <c r="I78" s="24">
        <f t="shared" si="7"/>
        <v>0.4893405426353576</v>
      </c>
      <c r="J78" s="24">
        <f t="shared" si="7"/>
        <v>1.57912950703861</v>
      </c>
      <c r="K78" s="24">
        <f t="shared" si="7"/>
        <v>5.444322731065822</v>
      </c>
      <c r="L78" s="24">
        <f t="shared" si="7"/>
        <v>0</v>
      </c>
      <c r="M78" s="24"/>
      <c r="N78" s="24">
        <f t="shared" si="7"/>
        <v>62.88753175312258</v>
      </c>
      <c r="O78" s="24">
        <f t="shared" si="7"/>
        <v>18.161415143099397</v>
      </c>
      <c r="P78" s="24">
        <f t="shared" si="7"/>
        <v>87.7496770174493</v>
      </c>
      <c r="Q78" s="24">
        <f t="shared" si="7"/>
        <v>60.08197108950404</v>
      </c>
      <c r="R78" s="24">
        <f t="shared" si="7"/>
        <v>0</v>
      </c>
      <c r="S78" s="24">
        <f t="shared" si="7"/>
        <v>52.64057650182456</v>
      </c>
      <c r="T78" s="24">
        <f t="shared" si="7"/>
        <v>107.74528829605505</v>
      </c>
      <c r="U78" s="24">
        <f t="shared" si="7"/>
        <v>0</v>
      </c>
      <c r="V78" s="24">
        <f t="shared" si="7"/>
        <v>0</v>
      </c>
      <c r="W78" s="24">
        <f t="shared" si="7"/>
        <v>0</v>
      </c>
      <c r="X78" s="24">
        <f t="shared" si="7"/>
        <v>107.74528829605505</v>
      </c>
      <c r="Y78" s="24"/>
    </row>
    <row r="79" spans="1:25" ht="12">
      <c r="A79" s="21" t="s">
        <v>129</v>
      </c>
      <c r="B79" s="22"/>
      <c r="C79" s="22"/>
      <c r="D79" s="22"/>
      <c r="E79" s="22"/>
      <c r="F79" s="22"/>
      <c r="G79" s="22"/>
      <c r="H79" s="22"/>
      <c r="I79" s="22"/>
      <c r="J79" s="22"/>
      <c r="K79" s="22"/>
      <c r="L79" s="22"/>
      <c r="M79" s="22"/>
      <c r="N79" s="22"/>
      <c r="O79" s="22"/>
      <c r="P79" s="22"/>
      <c r="Q79" s="22"/>
      <c r="R79" s="22"/>
      <c r="S79" s="22"/>
      <c r="T79" s="22"/>
      <c r="U79" s="22"/>
      <c r="V79" s="22"/>
      <c r="W79" s="22"/>
      <c r="X79" s="24"/>
      <c r="Y79" s="24"/>
    </row>
    <row r="80" spans="1:25" ht="12">
      <c r="A80" s="37" t="s">
        <v>130</v>
      </c>
      <c r="B80" s="22">
        <v>18.3</v>
      </c>
      <c r="C80" s="22">
        <v>14.8</v>
      </c>
      <c r="D80" s="22">
        <v>1.8</v>
      </c>
      <c r="E80" s="22">
        <v>1.4</v>
      </c>
      <c r="F80" s="22">
        <v>0</v>
      </c>
      <c r="G80" s="22">
        <v>0</v>
      </c>
      <c r="H80" s="22">
        <v>0</v>
      </c>
      <c r="I80" s="22">
        <v>0</v>
      </c>
      <c r="J80" s="22">
        <v>14.3</v>
      </c>
      <c r="K80" s="22">
        <v>28.9</v>
      </c>
      <c r="L80" s="22" t="s">
        <v>80</v>
      </c>
      <c r="M80" s="22"/>
      <c r="N80" s="22">
        <v>260.9</v>
      </c>
      <c r="O80" s="22">
        <v>184.4</v>
      </c>
      <c r="P80" s="22">
        <f>SUM(B80:O80)</f>
        <v>524.8</v>
      </c>
      <c r="Q80" s="22">
        <v>1126.4</v>
      </c>
      <c r="R80" s="22">
        <v>1.8</v>
      </c>
      <c r="S80" s="22">
        <v>212.3</v>
      </c>
      <c r="T80" s="24">
        <f>SUM(P80:S80)</f>
        <v>1865.3</v>
      </c>
      <c r="U80" s="22">
        <v>0</v>
      </c>
      <c r="V80" s="22">
        <v>0</v>
      </c>
      <c r="W80" s="22">
        <v>0</v>
      </c>
      <c r="X80" s="24">
        <f>SUM(T80:W80)</f>
        <v>1865.3</v>
      </c>
      <c r="Y80" s="24"/>
    </row>
    <row r="81" spans="1:25" ht="12">
      <c r="A81" s="37" t="s">
        <v>131</v>
      </c>
      <c r="B81" s="22">
        <v>7.9</v>
      </c>
      <c r="C81" s="22">
        <v>7.9</v>
      </c>
      <c r="D81" s="22">
        <v>2</v>
      </c>
      <c r="E81" s="22">
        <v>0</v>
      </c>
      <c r="F81" s="22">
        <v>0</v>
      </c>
      <c r="G81" s="22">
        <v>0</v>
      </c>
      <c r="H81" s="22">
        <v>0</v>
      </c>
      <c r="I81" s="22">
        <v>0</v>
      </c>
      <c r="J81" s="22">
        <v>71.5</v>
      </c>
      <c r="K81" s="22">
        <v>128.1</v>
      </c>
      <c r="L81" s="22" t="s">
        <v>80</v>
      </c>
      <c r="M81" s="22"/>
      <c r="N81" s="22">
        <v>415.6</v>
      </c>
      <c r="O81" s="22">
        <v>122.4</v>
      </c>
      <c r="P81" s="22">
        <f>SUM(B81:O81)</f>
        <v>755.4</v>
      </c>
      <c r="Q81" s="22">
        <v>1613.3</v>
      </c>
      <c r="R81" s="22">
        <v>3.7</v>
      </c>
      <c r="S81" s="22">
        <v>128.3</v>
      </c>
      <c r="T81" s="24">
        <f>SUM(P81:S81)</f>
        <v>2500.7</v>
      </c>
      <c r="U81" s="22">
        <v>0</v>
      </c>
      <c r="V81" s="22">
        <v>0</v>
      </c>
      <c r="W81" s="22">
        <v>0</v>
      </c>
      <c r="X81" s="24">
        <f>SUM(T81:W81)</f>
        <v>2500.7</v>
      </c>
      <c r="Y81" s="24"/>
    </row>
    <row r="82" spans="1:25" ht="12">
      <c r="A82" s="37" t="s">
        <v>132</v>
      </c>
      <c r="B82" s="22">
        <v>8.8</v>
      </c>
      <c r="C82" s="22">
        <v>6.6</v>
      </c>
      <c r="D82" s="22">
        <v>0</v>
      </c>
      <c r="E82" s="22">
        <v>0</v>
      </c>
      <c r="F82" s="22">
        <v>0</v>
      </c>
      <c r="G82" s="22">
        <v>0</v>
      </c>
      <c r="H82" s="22">
        <v>0</v>
      </c>
      <c r="I82" s="22">
        <v>0</v>
      </c>
      <c r="J82" s="22">
        <v>93.4</v>
      </c>
      <c r="K82" s="22">
        <v>205</v>
      </c>
      <c r="L82" s="22" t="s">
        <v>80</v>
      </c>
      <c r="M82" s="22"/>
      <c r="N82" s="22">
        <v>285.2</v>
      </c>
      <c r="O82" s="22">
        <v>17.2</v>
      </c>
      <c r="P82" s="22">
        <f>SUM(B82:O82)</f>
        <v>616.2</v>
      </c>
      <c r="Q82" s="22">
        <v>686.8</v>
      </c>
      <c r="R82" s="22">
        <v>0</v>
      </c>
      <c r="S82" s="22">
        <v>72.3</v>
      </c>
      <c r="T82" s="24">
        <f>SUM(P82:S82)</f>
        <v>1375.3</v>
      </c>
      <c r="U82" s="22">
        <v>0</v>
      </c>
      <c r="V82" s="22">
        <v>0</v>
      </c>
      <c r="W82" s="22">
        <v>0</v>
      </c>
      <c r="X82" s="24">
        <f>SUM(T82:W82)</f>
        <v>1375.3</v>
      </c>
      <c r="Y82" s="24"/>
    </row>
    <row r="83" spans="1:25" ht="12">
      <c r="A83" s="37" t="s">
        <v>133</v>
      </c>
      <c r="B83" s="22">
        <v>13.9</v>
      </c>
      <c r="C83" s="22">
        <v>11.6</v>
      </c>
      <c r="D83" s="22">
        <v>2.2</v>
      </c>
      <c r="E83" s="22">
        <v>4.7</v>
      </c>
      <c r="F83" s="22">
        <v>0</v>
      </c>
      <c r="G83" s="22">
        <v>0</v>
      </c>
      <c r="H83" s="22">
        <v>0</v>
      </c>
      <c r="I83" s="22">
        <v>0</v>
      </c>
      <c r="J83" s="22">
        <v>58</v>
      </c>
      <c r="K83" s="22">
        <v>95.6</v>
      </c>
      <c r="L83" s="22">
        <v>0</v>
      </c>
      <c r="M83" s="22"/>
      <c r="N83" s="22">
        <v>320.3</v>
      </c>
      <c r="O83" s="22">
        <v>93.1</v>
      </c>
      <c r="P83" s="22">
        <f>SUM(B83:O83)</f>
        <v>599.4</v>
      </c>
      <c r="Q83" s="22">
        <v>652.5</v>
      </c>
      <c r="R83" s="22">
        <v>0</v>
      </c>
      <c r="S83" s="22">
        <v>148.8</v>
      </c>
      <c r="T83" s="24">
        <f>SUM(P83:S83)</f>
        <v>1400.7</v>
      </c>
      <c r="U83" s="22">
        <v>0</v>
      </c>
      <c r="V83" s="22">
        <v>0</v>
      </c>
      <c r="W83" s="22">
        <v>0</v>
      </c>
      <c r="X83" s="24">
        <f>SUM(T83:W83)</f>
        <v>1400.7</v>
      </c>
      <c r="Y83" s="24"/>
    </row>
    <row r="84" spans="1:25" ht="12">
      <c r="A84" s="38" t="s">
        <v>134</v>
      </c>
      <c r="B84" s="26">
        <v>5.5</v>
      </c>
      <c r="C84" s="26">
        <v>3.6</v>
      </c>
      <c r="D84" s="26">
        <v>0</v>
      </c>
      <c r="E84" s="26">
        <v>2.7</v>
      </c>
      <c r="F84" s="26">
        <v>0</v>
      </c>
      <c r="G84" s="26">
        <v>0</v>
      </c>
      <c r="H84" s="26">
        <v>0</v>
      </c>
      <c r="I84" s="26">
        <v>0</v>
      </c>
      <c r="J84" s="26">
        <v>31.7</v>
      </c>
      <c r="K84" s="26">
        <v>53.6</v>
      </c>
      <c r="L84" s="26">
        <v>0.8</v>
      </c>
      <c r="M84" s="26"/>
      <c r="N84" s="26">
        <v>202.2</v>
      </c>
      <c r="O84" s="26">
        <v>262.8</v>
      </c>
      <c r="P84" s="22">
        <f>SUM(B84:O84)</f>
        <v>562.9</v>
      </c>
      <c r="Q84" s="26">
        <v>904.5</v>
      </c>
      <c r="R84" s="26">
        <v>0</v>
      </c>
      <c r="S84" s="26">
        <v>125.1</v>
      </c>
      <c r="T84" s="24">
        <f>SUM(P84:S84)</f>
        <v>1592.5</v>
      </c>
      <c r="U84" s="26">
        <v>0</v>
      </c>
      <c r="V84" s="26">
        <v>0</v>
      </c>
      <c r="W84" s="26">
        <v>0</v>
      </c>
      <c r="X84" s="24">
        <f>SUM(T84:W84)</f>
        <v>1592.5</v>
      </c>
      <c r="Y84" s="24"/>
    </row>
    <row r="85" spans="1:25" ht="12">
      <c r="A85" s="28" t="s">
        <v>85</v>
      </c>
      <c r="B85" s="35">
        <v>10.88</v>
      </c>
      <c r="C85" s="35">
        <v>8.9</v>
      </c>
      <c r="D85" s="35">
        <v>1.2</v>
      </c>
      <c r="E85" s="35">
        <v>1.76</v>
      </c>
      <c r="F85" s="35">
        <v>0</v>
      </c>
      <c r="G85" s="35">
        <v>0</v>
      </c>
      <c r="H85" s="35">
        <v>0</v>
      </c>
      <c r="I85" s="35">
        <v>0</v>
      </c>
      <c r="J85" s="35">
        <v>53.78</v>
      </c>
      <c r="K85" s="35">
        <v>102.24</v>
      </c>
      <c r="L85" s="35" t="s">
        <v>80</v>
      </c>
      <c r="M85" s="35"/>
      <c r="N85" s="35">
        <v>296.84</v>
      </c>
      <c r="O85" s="35">
        <v>135.98</v>
      </c>
      <c r="P85" s="31">
        <v>611.84</v>
      </c>
      <c r="Q85" s="35">
        <v>996.7</v>
      </c>
      <c r="R85" s="35">
        <v>1.1</v>
      </c>
      <c r="S85" s="35">
        <v>137.36</v>
      </c>
      <c r="T85" s="31">
        <v>1747</v>
      </c>
      <c r="U85" s="35">
        <v>0</v>
      </c>
      <c r="V85" s="35">
        <v>0</v>
      </c>
      <c r="W85" s="35">
        <v>0</v>
      </c>
      <c r="X85" s="31">
        <v>1747</v>
      </c>
      <c r="Y85" s="29"/>
    </row>
    <row r="86" spans="1:25" ht="12">
      <c r="A86" s="32" t="s">
        <v>86</v>
      </c>
      <c r="B86" s="24">
        <v>5.155773462827861</v>
      </c>
      <c r="C86" s="24">
        <v>4.37264222181509</v>
      </c>
      <c r="D86" s="24">
        <v>1.104536101718726</v>
      </c>
      <c r="E86" s="24">
        <v>1.9907285098676817</v>
      </c>
      <c r="F86" s="24">
        <v>0</v>
      </c>
      <c r="G86" s="24">
        <v>0</v>
      </c>
      <c r="H86" s="24">
        <v>0</v>
      </c>
      <c r="I86" s="24">
        <v>0</v>
      </c>
      <c r="J86" s="24">
        <v>31.4155534727625</v>
      </c>
      <c r="K86" s="24">
        <v>68.95116387705141</v>
      </c>
      <c r="L86" s="24">
        <v>0.3209361307176243</v>
      </c>
      <c r="M86" s="24"/>
      <c r="N86" s="24">
        <v>79.1173369117035</v>
      </c>
      <c r="O86" s="24">
        <v>92.95107315141661</v>
      </c>
      <c r="P86" s="24">
        <v>87.65242723393345</v>
      </c>
      <c r="Q86" s="24">
        <v>393.70996304386307</v>
      </c>
      <c r="R86" s="24">
        <v>1.6492422502470645</v>
      </c>
      <c r="S86" s="24">
        <v>50.527398508136166</v>
      </c>
      <c r="T86" s="24">
        <v>464.8012747400765</v>
      </c>
      <c r="U86" s="24">
        <v>0</v>
      </c>
      <c r="V86" s="24">
        <v>0</v>
      </c>
      <c r="W86" s="24">
        <v>0</v>
      </c>
      <c r="X86" s="24">
        <v>464.8012747400765</v>
      </c>
      <c r="Y86" s="24"/>
    </row>
    <row r="87" spans="1:25" ht="12">
      <c r="A87" s="32" t="s">
        <v>87</v>
      </c>
      <c r="B87" s="24">
        <f>B86/SQRT(5)</f>
        <v>2.3057319878945166</v>
      </c>
      <c r="C87" s="24">
        <f aca="true" t="shared" si="8" ref="C87:X87">C86/SQRT(5)</f>
        <v>1.9555050498528508</v>
      </c>
      <c r="D87" s="24">
        <f t="shared" si="8"/>
        <v>0.4939635614091387</v>
      </c>
      <c r="E87" s="24">
        <f t="shared" si="8"/>
        <v>0.8902808545621994</v>
      </c>
      <c r="F87" s="24">
        <f t="shared" si="8"/>
        <v>0</v>
      </c>
      <c r="G87" s="24">
        <f t="shared" si="8"/>
        <v>0</v>
      </c>
      <c r="H87" s="24">
        <f t="shared" si="8"/>
        <v>0</v>
      </c>
      <c r="I87" s="24">
        <f t="shared" si="8"/>
        <v>0</v>
      </c>
      <c r="J87" s="24">
        <f t="shared" si="8"/>
        <v>14.049462623175307</v>
      </c>
      <c r="K87" s="24">
        <f t="shared" si="8"/>
        <v>30.83589791136298</v>
      </c>
      <c r="L87" s="24">
        <f t="shared" si="8"/>
        <v>0.14352700094407325</v>
      </c>
      <c r="M87" s="24"/>
      <c r="N87" s="24">
        <f t="shared" si="8"/>
        <v>35.38234870666446</v>
      </c>
      <c r="O87" s="24">
        <f t="shared" si="8"/>
        <v>41.568983629624626</v>
      </c>
      <c r="P87" s="24">
        <f t="shared" si="8"/>
        <v>39.19935713758581</v>
      </c>
      <c r="Q87" s="24">
        <f t="shared" si="8"/>
        <v>176.07244815700156</v>
      </c>
      <c r="R87" s="24">
        <f t="shared" si="8"/>
        <v>0.7375635565834311</v>
      </c>
      <c r="S87" s="24">
        <f t="shared" si="8"/>
        <v>22.596539558082785</v>
      </c>
      <c r="T87" s="24">
        <f t="shared" si="8"/>
        <v>207.86544926947337</v>
      </c>
      <c r="U87" s="24">
        <f t="shared" si="8"/>
        <v>0</v>
      </c>
      <c r="V87" s="24">
        <f t="shared" si="8"/>
        <v>0</v>
      </c>
      <c r="W87" s="24">
        <f t="shared" si="8"/>
        <v>0</v>
      </c>
      <c r="X87" s="24">
        <f t="shared" si="8"/>
        <v>207.86544926947337</v>
      </c>
      <c r="Y87" s="24"/>
    </row>
    <row r="88" spans="1:25" ht="12">
      <c r="A88" s="37" t="s">
        <v>0</v>
      </c>
      <c r="B88" s="22"/>
      <c r="C88" s="22"/>
      <c r="D88" s="22"/>
      <c r="E88" s="22"/>
      <c r="F88" s="22"/>
      <c r="G88" s="22"/>
      <c r="H88" s="22"/>
      <c r="I88" s="22"/>
      <c r="J88" s="22"/>
      <c r="K88" s="22"/>
      <c r="L88" s="22"/>
      <c r="M88" s="22"/>
      <c r="N88" s="22"/>
      <c r="O88" s="22"/>
      <c r="P88" s="22"/>
      <c r="Q88" s="22"/>
      <c r="R88" s="22"/>
      <c r="S88" s="22"/>
      <c r="T88" s="22"/>
      <c r="U88" s="22"/>
      <c r="V88" s="22"/>
      <c r="W88" s="22"/>
      <c r="X88" s="24"/>
      <c r="Y88" s="24"/>
    </row>
    <row r="89" spans="1:25" ht="12">
      <c r="A89" s="37" t="s">
        <v>1</v>
      </c>
      <c r="B89" s="22">
        <v>9.9</v>
      </c>
      <c r="C89" s="22">
        <v>10</v>
      </c>
      <c r="D89" s="22">
        <v>0.6</v>
      </c>
      <c r="E89" s="22">
        <v>0</v>
      </c>
      <c r="F89" s="22">
        <v>12.7</v>
      </c>
      <c r="G89" s="22">
        <v>42.5</v>
      </c>
      <c r="H89" s="22">
        <v>0</v>
      </c>
      <c r="I89" s="22">
        <v>0</v>
      </c>
      <c r="J89" s="22">
        <v>14.1</v>
      </c>
      <c r="K89" s="22">
        <v>25.2</v>
      </c>
      <c r="L89" s="22" t="s">
        <v>80</v>
      </c>
      <c r="M89" s="22"/>
      <c r="N89" s="22">
        <v>291.8</v>
      </c>
      <c r="O89" s="22">
        <v>386.1</v>
      </c>
      <c r="P89" s="22">
        <f>SUM(B89:O89)</f>
        <v>792.9000000000001</v>
      </c>
      <c r="Q89" s="22">
        <v>901.2</v>
      </c>
      <c r="R89" s="22">
        <v>0</v>
      </c>
      <c r="S89" s="22">
        <v>242.8</v>
      </c>
      <c r="T89" s="24">
        <f>SUM(P89:S89)</f>
        <v>1936.9</v>
      </c>
      <c r="U89" s="22">
        <v>0</v>
      </c>
      <c r="V89" s="22">
        <v>0</v>
      </c>
      <c r="W89" s="22">
        <v>0</v>
      </c>
      <c r="X89" s="24">
        <f>SUM(T89:W89)</f>
        <v>1936.9</v>
      </c>
      <c r="Y89" s="24"/>
    </row>
    <row r="90" spans="1:25" ht="12">
      <c r="A90" s="38" t="s">
        <v>2</v>
      </c>
      <c r="B90" s="26">
        <v>16.4</v>
      </c>
      <c r="C90" s="26">
        <v>8.6</v>
      </c>
      <c r="D90" s="26">
        <v>7.4</v>
      </c>
      <c r="E90" s="26" t="s">
        <v>80</v>
      </c>
      <c r="F90" s="26">
        <v>8.8</v>
      </c>
      <c r="G90" s="26">
        <v>35.2</v>
      </c>
      <c r="H90" s="26">
        <v>0</v>
      </c>
      <c r="I90" s="26">
        <v>0</v>
      </c>
      <c r="J90" s="26">
        <v>12</v>
      </c>
      <c r="K90" s="26">
        <v>26.4</v>
      </c>
      <c r="L90" s="26">
        <v>0</v>
      </c>
      <c r="M90" s="26"/>
      <c r="N90" s="26">
        <v>406.3</v>
      </c>
      <c r="O90" s="26">
        <v>291.7</v>
      </c>
      <c r="P90" s="22">
        <f>SUM(B90:O90)</f>
        <v>812.8</v>
      </c>
      <c r="Q90" s="26">
        <v>1186.1</v>
      </c>
      <c r="R90" s="26">
        <v>0</v>
      </c>
      <c r="S90" s="26">
        <v>94.5</v>
      </c>
      <c r="T90" s="24">
        <f>SUM(P90:S90)</f>
        <v>2093.3999999999996</v>
      </c>
      <c r="U90" s="26">
        <v>0</v>
      </c>
      <c r="V90" s="26">
        <v>0</v>
      </c>
      <c r="W90" s="26">
        <v>0</v>
      </c>
      <c r="X90" s="24">
        <f>SUM(T90:W90)</f>
        <v>2093.3999999999996</v>
      </c>
      <c r="Y90" s="24"/>
    </row>
    <row r="91" spans="1:25" ht="12">
      <c r="A91" s="28" t="s">
        <v>85</v>
      </c>
      <c r="B91" s="29">
        <v>13.15</v>
      </c>
      <c r="C91" s="29">
        <v>9.3</v>
      </c>
      <c r="D91" s="29">
        <v>4</v>
      </c>
      <c r="E91" s="29" t="s">
        <v>80</v>
      </c>
      <c r="F91" s="29">
        <v>10.75</v>
      </c>
      <c r="G91" s="29">
        <v>38.85</v>
      </c>
      <c r="H91" s="29">
        <v>0</v>
      </c>
      <c r="I91" s="29">
        <v>0</v>
      </c>
      <c r="J91" s="29">
        <v>13.05</v>
      </c>
      <c r="K91" s="29">
        <v>25.8</v>
      </c>
      <c r="L91" s="29" t="s">
        <v>80</v>
      </c>
      <c r="M91" s="29"/>
      <c r="N91" s="29">
        <v>349.05</v>
      </c>
      <c r="O91" s="29">
        <v>338.9</v>
      </c>
      <c r="P91" s="31">
        <v>803</v>
      </c>
      <c r="Q91" s="29">
        <v>1043.65</v>
      </c>
      <c r="R91" s="29">
        <v>0</v>
      </c>
      <c r="S91" s="29">
        <v>168.65</v>
      </c>
      <c r="T91" s="31">
        <v>2015.3</v>
      </c>
      <c r="U91" s="29">
        <v>0</v>
      </c>
      <c r="V91" s="29">
        <v>0</v>
      </c>
      <c r="W91" s="29">
        <v>0</v>
      </c>
      <c r="X91" s="31">
        <v>2015.3</v>
      </c>
      <c r="Y91" s="29"/>
    </row>
    <row r="92" spans="1:25" ht="12">
      <c r="A92" s="32" t="s">
        <v>86</v>
      </c>
      <c r="B92" s="24">
        <v>4.596194077712558</v>
      </c>
      <c r="C92" s="24">
        <v>0.9899494936611668</v>
      </c>
      <c r="D92" s="24">
        <v>4.8083261120685235</v>
      </c>
      <c r="E92" s="24">
        <v>0.14142135623730953</v>
      </c>
      <c r="F92" s="24">
        <v>2.757716446627539</v>
      </c>
      <c r="G92" s="24">
        <v>5.161879502661795</v>
      </c>
      <c r="H92" s="24">
        <v>0</v>
      </c>
      <c r="I92" s="24">
        <v>0</v>
      </c>
      <c r="J92" s="24">
        <v>1.4849242404917495</v>
      </c>
      <c r="K92" s="24">
        <v>0.8485281374238565</v>
      </c>
      <c r="L92" s="24">
        <v>0.07071067811865477</v>
      </c>
      <c r="M92" s="24"/>
      <c r="N92" s="24">
        <v>80.96372644585969</v>
      </c>
      <c r="O92" s="24">
        <v>66.75088014401011</v>
      </c>
      <c r="P92" s="24">
        <v>14.142135623730951</v>
      </c>
      <c r="Q92" s="24">
        <v>201.4547219600473</v>
      </c>
      <c r="R92" s="24">
        <v>0</v>
      </c>
      <c r="S92" s="24">
        <v>104.863935649965</v>
      </c>
      <c r="T92" s="24">
        <v>110.73292193381327</v>
      </c>
      <c r="U92" s="24">
        <v>0</v>
      </c>
      <c r="V92" s="24">
        <v>0</v>
      </c>
      <c r="W92" s="24">
        <v>0</v>
      </c>
      <c r="X92" s="24">
        <v>110.73292193381327</v>
      </c>
      <c r="Y92" s="24"/>
    </row>
    <row r="93" spans="1:25" ht="12">
      <c r="A93" s="32" t="s">
        <v>87</v>
      </c>
      <c r="B93" s="24">
        <f>B92/SQRT(2)</f>
        <v>3.249999999999999</v>
      </c>
      <c r="C93" s="24">
        <f aca="true" t="shared" si="9" ref="C93:X93">C92/SQRT(2)</f>
        <v>0.7000000000000002</v>
      </c>
      <c r="D93" s="24">
        <f t="shared" si="9"/>
        <v>3.4</v>
      </c>
      <c r="E93" s="24">
        <f t="shared" si="9"/>
        <v>0.1</v>
      </c>
      <c r="F93" s="24">
        <f t="shared" si="9"/>
        <v>1.9500000000000024</v>
      </c>
      <c r="G93" s="24">
        <f t="shared" si="9"/>
        <v>3.649999999999998</v>
      </c>
      <c r="H93" s="24">
        <f t="shared" si="9"/>
        <v>0</v>
      </c>
      <c r="I93" s="24">
        <f t="shared" si="9"/>
        <v>0</v>
      </c>
      <c r="J93" s="24">
        <f t="shared" si="9"/>
        <v>1.0499999999999998</v>
      </c>
      <c r="K93" s="24">
        <f t="shared" si="9"/>
        <v>0.5999999999999995</v>
      </c>
      <c r="L93" s="24">
        <f t="shared" si="9"/>
        <v>0.05</v>
      </c>
      <c r="M93" s="24"/>
      <c r="N93" s="24">
        <f t="shared" si="9"/>
        <v>57.24999999999999</v>
      </c>
      <c r="O93" s="24">
        <f t="shared" si="9"/>
        <v>47.20000000000002</v>
      </c>
      <c r="P93" s="24">
        <f t="shared" si="9"/>
        <v>10</v>
      </c>
      <c r="Q93" s="24">
        <f t="shared" si="9"/>
        <v>142.44999999999993</v>
      </c>
      <c r="R93" s="24">
        <f t="shared" si="9"/>
        <v>0</v>
      </c>
      <c r="S93" s="24">
        <f t="shared" si="9"/>
        <v>74.14999999999999</v>
      </c>
      <c r="T93" s="24">
        <f t="shared" si="9"/>
        <v>78.29999999999994</v>
      </c>
      <c r="U93" s="24">
        <f t="shared" si="9"/>
        <v>0</v>
      </c>
      <c r="V93" s="24">
        <f t="shared" si="9"/>
        <v>0</v>
      </c>
      <c r="W93" s="24">
        <f t="shared" si="9"/>
        <v>0</v>
      </c>
      <c r="X93" s="24">
        <f t="shared" si="9"/>
        <v>78.29999999999994</v>
      </c>
      <c r="Y93" s="24"/>
    </row>
    <row r="94" spans="1:25" ht="12">
      <c r="A94" s="37" t="s">
        <v>3</v>
      </c>
      <c r="B94" s="22"/>
      <c r="C94" s="22"/>
      <c r="D94" s="22"/>
      <c r="E94" s="22"/>
      <c r="F94" s="22"/>
      <c r="G94" s="22"/>
      <c r="H94" s="22"/>
      <c r="I94" s="22"/>
      <c r="J94" s="22"/>
      <c r="K94" s="22"/>
      <c r="L94" s="22"/>
      <c r="M94" s="22"/>
      <c r="N94" s="22"/>
      <c r="O94" s="22"/>
      <c r="P94" s="22"/>
      <c r="Q94" s="22"/>
      <c r="R94" s="22"/>
      <c r="S94" s="22"/>
      <c r="T94" s="22"/>
      <c r="U94" s="22"/>
      <c r="V94" s="22"/>
      <c r="W94" s="22"/>
      <c r="X94" s="24"/>
      <c r="Y94" s="24"/>
    </row>
    <row r="95" spans="1:25" ht="12">
      <c r="A95" s="37" t="s">
        <v>4</v>
      </c>
      <c r="B95" s="22">
        <v>66.8</v>
      </c>
      <c r="C95" s="22">
        <v>26.9</v>
      </c>
      <c r="D95" s="22">
        <v>21.5</v>
      </c>
      <c r="E95" s="22">
        <v>0.01</v>
      </c>
      <c r="F95" s="22">
        <v>0</v>
      </c>
      <c r="G95" s="22">
        <v>0</v>
      </c>
      <c r="H95" s="22">
        <v>0</v>
      </c>
      <c r="I95" s="22">
        <v>0</v>
      </c>
      <c r="J95" s="22">
        <v>23.7</v>
      </c>
      <c r="K95" s="22">
        <v>53.4</v>
      </c>
      <c r="L95" s="22">
        <v>1.9</v>
      </c>
      <c r="M95" s="22"/>
      <c r="N95" s="22">
        <v>329.2</v>
      </c>
      <c r="O95" s="22">
        <v>114.5</v>
      </c>
      <c r="P95" s="22">
        <f>SUM(B95:O95)</f>
        <v>637.91</v>
      </c>
      <c r="Q95" s="22">
        <v>627.7</v>
      </c>
      <c r="R95" s="22">
        <v>0</v>
      </c>
      <c r="S95" s="22">
        <v>534.4</v>
      </c>
      <c r="T95" s="24">
        <f>SUM(P95:S95)</f>
        <v>1800.0100000000002</v>
      </c>
      <c r="U95" s="22">
        <v>0</v>
      </c>
      <c r="V95" s="22">
        <v>0</v>
      </c>
      <c r="W95" s="22">
        <v>0</v>
      </c>
      <c r="X95" s="24">
        <f>SUM(T95:W95)</f>
        <v>1800.0100000000002</v>
      </c>
      <c r="Y95" s="24"/>
    </row>
    <row r="96" spans="1:25" ht="12">
      <c r="A96" s="37" t="s">
        <v>5</v>
      </c>
      <c r="B96" s="22">
        <v>101</v>
      </c>
      <c r="C96" s="22">
        <v>39.3</v>
      </c>
      <c r="D96" s="22">
        <v>5.6</v>
      </c>
      <c r="E96" s="22">
        <v>0.1</v>
      </c>
      <c r="F96" s="22">
        <v>0</v>
      </c>
      <c r="G96" s="22">
        <v>0</v>
      </c>
      <c r="H96" s="22">
        <v>0</v>
      </c>
      <c r="I96" s="22">
        <v>0</v>
      </c>
      <c r="J96" s="22">
        <v>12</v>
      </c>
      <c r="K96" s="22">
        <v>31</v>
      </c>
      <c r="L96" s="22" t="s">
        <v>80</v>
      </c>
      <c r="M96" s="22"/>
      <c r="N96" s="22">
        <v>968.8</v>
      </c>
      <c r="O96" s="22">
        <v>61.7</v>
      </c>
      <c r="P96" s="22">
        <f>SUM(B96:O96)</f>
        <v>1219.5</v>
      </c>
      <c r="Q96" s="22">
        <v>1075.1</v>
      </c>
      <c r="R96" s="22">
        <v>0</v>
      </c>
      <c r="S96" s="22">
        <v>427.4</v>
      </c>
      <c r="T96" s="24">
        <f>SUM(P96:S96)</f>
        <v>2722</v>
      </c>
      <c r="U96" s="22">
        <v>0</v>
      </c>
      <c r="V96" s="22">
        <v>0</v>
      </c>
      <c r="W96" s="22">
        <v>0</v>
      </c>
      <c r="X96" s="24">
        <f>SUM(T96:W96)</f>
        <v>2722</v>
      </c>
      <c r="Y96" s="24"/>
    </row>
    <row r="97" spans="1:25" ht="12">
      <c r="A97" s="38" t="s">
        <v>6</v>
      </c>
      <c r="B97" s="26">
        <v>58.3</v>
      </c>
      <c r="C97" s="26">
        <v>32</v>
      </c>
      <c r="D97" s="26">
        <v>10.7</v>
      </c>
      <c r="E97" s="26">
        <v>0.5</v>
      </c>
      <c r="F97" s="26">
        <v>0</v>
      </c>
      <c r="G97" s="26">
        <v>0</v>
      </c>
      <c r="H97" s="26">
        <v>0</v>
      </c>
      <c r="I97" s="26">
        <v>0</v>
      </c>
      <c r="J97" s="26">
        <v>11.6</v>
      </c>
      <c r="K97" s="26">
        <v>25.7</v>
      </c>
      <c r="L97" s="26">
        <v>1</v>
      </c>
      <c r="M97" s="26"/>
      <c r="N97" s="26">
        <v>367</v>
      </c>
      <c r="O97" s="26">
        <v>324.9</v>
      </c>
      <c r="P97" s="22">
        <f>SUM(B97:O97)</f>
        <v>831.6999999999999</v>
      </c>
      <c r="Q97" s="26">
        <v>1400</v>
      </c>
      <c r="R97" s="26">
        <v>0</v>
      </c>
      <c r="S97" s="26">
        <v>345</v>
      </c>
      <c r="T97" s="24">
        <f>SUM(P97:S97)</f>
        <v>2576.7</v>
      </c>
      <c r="U97" s="26">
        <v>0</v>
      </c>
      <c r="V97" s="26">
        <v>0</v>
      </c>
      <c r="W97" s="26">
        <v>0</v>
      </c>
      <c r="X97" s="24">
        <f>SUM(T97:W97)</f>
        <v>2576.7</v>
      </c>
      <c r="Y97" s="24"/>
    </row>
    <row r="98" spans="1:25" ht="12">
      <c r="A98" s="28" t="s">
        <v>85</v>
      </c>
      <c r="B98" s="35">
        <v>75.3666666666667</v>
      </c>
      <c r="C98" s="35">
        <v>32.73333333333333</v>
      </c>
      <c r="D98" s="35">
        <v>12.6</v>
      </c>
      <c r="E98" s="35" t="s">
        <v>80</v>
      </c>
      <c r="F98" s="35">
        <v>0</v>
      </c>
      <c r="G98" s="35">
        <v>0</v>
      </c>
      <c r="H98" s="35">
        <v>0</v>
      </c>
      <c r="I98" s="35">
        <v>0</v>
      </c>
      <c r="J98" s="35">
        <v>15.766666666666667</v>
      </c>
      <c r="K98" s="35">
        <v>36.7</v>
      </c>
      <c r="L98" s="35">
        <v>1</v>
      </c>
      <c r="M98" s="35"/>
      <c r="N98" s="35">
        <v>555</v>
      </c>
      <c r="O98" s="35">
        <v>167.03333333333333</v>
      </c>
      <c r="P98" s="31">
        <v>896.403333333333</v>
      </c>
      <c r="Q98" s="35">
        <v>1034.2666666666667</v>
      </c>
      <c r="R98" s="35">
        <v>0</v>
      </c>
      <c r="S98" s="35">
        <v>435.6</v>
      </c>
      <c r="T98" s="31">
        <v>2366.27</v>
      </c>
      <c r="U98" s="35">
        <v>0</v>
      </c>
      <c r="V98" s="35">
        <v>0</v>
      </c>
      <c r="W98" s="35">
        <v>0</v>
      </c>
      <c r="X98" s="31">
        <v>2366.27</v>
      </c>
      <c r="Y98" s="29"/>
    </row>
    <row r="99" spans="1:25" ht="12">
      <c r="A99" s="32" t="s">
        <v>86</v>
      </c>
      <c r="B99" s="24">
        <v>22.602286020076228</v>
      </c>
      <c r="C99" s="24">
        <v>6.232442004008807</v>
      </c>
      <c r="D99" s="24">
        <v>8.118497397917919</v>
      </c>
      <c r="E99" s="24">
        <v>0.2608320021265284</v>
      </c>
      <c r="F99" s="24">
        <v>0</v>
      </c>
      <c r="G99" s="24">
        <v>0</v>
      </c>
      <c r="H99" s="24">
        <v>0</v>
      </c>
      <c r="I99" s="24">
        <v>0</v>
      </c>
      <c r="J99" s="24">
        <v>6.8733785966825165</v>
      </c>
      <c r="K99" s="24">
        <v>14.703400967123219</v>
      </c>
      <c r="L99" s="24">
        <v>0.9</v>
      </c>
      <c r="M99" s="24"/>
      <c r="N99" s="24">
        <v>358.85935963828507</v>
      </c>
      <c r="O99" s="24">
        <v>139.2421392155885</v>
      </c>
      <c r="P99" s="24">
        <v>296.1936951275859</v>
      </c>
      <c r="Q99" s="24">
        <v>387.7658356964075</v>
      </c>
      <c r="R99" s="24">
        <v>0</v>
      </c>
      <c r="S99" s="24">
        <v>94.96588861270133</v>
      </c>
      <c r="T99" s="24">
        <v>495.7550611945377</v>
      </c>
      <c r="U99" s="24">
        <v>0</v>
      </c>
      <c r="V99" s="24">
        <v>0</v>
      </c>
      <c r="W99" s="24">
        <v>0</v>
      </c>
      <c r="X99" s="24">
        <v>495.7550611945377</v>
      </c>
      <c r="Y99" s="24"/>
    </row>
    <row r="100" spans="1:25" ht="12">
      <c r="A100" s="32" t="s">
        <v>87</v>
      </c>
      <c r="B100" s="24">
        <f>B99/SQRT(3)</f>
        <v>13.049435917991927</v>
      </c>
      <c r="C100" s="24">
        <f aca="true" t="shared" si="10" ref="C100:X100">C99/SQRT(3)</f>
        <v>3.598302068723216</v>
      </c>
      <c r="D100" s="24">
        <f t="shared" si="10"/>
        <v>4.687216658103187</v>
      </c>
      <c r="E100" s="24">
        <f t="shared" si="10"/>
        <v>0.15059142664102024</v>
      </c>
      <c r="F100" s="24">
        <f t="shared" si="10"/>
        <v>0</v>
      </c>
      <c r="G100" s="24">
        <f t="shared" si="10"/>
        <v>0</v>
      </c>
      <c r="H100" s="24">
        <f t="shared" si="10"/>
        <v>0</v>
      </c>
      <c r="I100" s="24">
        <f t="shared" si="10"/>
        <v>0</v>
      </c>
      <c r="J100" s="24">
        <f t="shared" si="10"/>
        <v>3.9683469830368634</v>
      </c>
      <c r="K100" s="24">
        <f t="shared" si="10"/>
        <v>8.489012506371594</v>
      </c>
      <c r="L100" s="24">
        <f t="shared" si="10"/>
        <v>0.5196152422706632</v>
      </c>
      <c r="M100" s="24"/>
      <c r="N100" s="24">
        <f t="shared" si="10"/>
        <v>207.1875478883806</v>
      </c>
      <c r="O100" s="24">
        <f t="shared" si="10"/>
        <v>80.39148655865938</v>
      </c>
      <c r="P100" s="24">
        <f t="shared" si="10"/>
        <v>171.00750961418169</v>
      </c>
      <c r="Q100" s="24">
        <f t="shared" si="10"/>
        <v>223.8767096218611</v>
      </c>
      <c r="R100" s="24">
        <f t="shared" si="10"/>
        <v>0</v>
      </c>
      <c r="S100" s="24">
        <f t="shared" si="10"/>
        <v>54.82858135437513</v>
      </c>
      <c r="T100" s="24">
        <f t="shared" si="10"/>
        <v>286.22431803278573</v>
      </c>
      <c r="U100" s="24">
        <f t="shared" si="10"/>
        <v>0</v>
      </c>
      <c r="V100" s="24">
        <f t="shared" si="10"/>
        <v>0</v>
      </c>
      <c r="W100" s="24">
        <f t="shared" si="10"/>
        <v>0</v>
      </c>
      <c r="X100" s="24">
        <f t="shared" si="10"/>
        <v>286.22431803278573</v>
      </c>
      <c r="Y100" s="24"/>
    </row>
    <row r="101" spans="1:25" ht="12">
      <c r="A101" s="37" t="s">
        <v>7</v>
      </c>
      <c r="B101" s="22"/>
      <c r="C101" s="22"/>
      <c r="D101" s="22"/>
      <c r="E101" s="22"/>
      <c r="F101" s="22"/>
      <c r="G101" s="22"/>
      <c r="H101" s="22"/>
      <c r="I101" s="22"/>
      <c r="J101" s="22"/>
      <c r="K101" s="22"/>
      <c r="L101" s="22"/>
      <c r="M101" s="22"/>
      <c r="N101" s="22"/>
      <c r="O101" s="22"/>
      <c r="P101" s="22"/>
      <c r="Q101" s="22"/>
      <c r="R101" s="22"/>
      <c r="S101" s="22"/>
      <c r="T101" s="22"/>
      <c r="U101" s="22"/>
      <c r="V101" s="22"/>
      <c r="W101" s="22"/>
      <c r="X101" s="24"/>
      <c r="Y101" s="24"/>
    </row>
    <row r="102" spans="1:25" ht="12">
      <c r="A102" s="37" t="s">
        <v>8</v>
      </c>
      <c r="B102" s="22">
        <v>30.1</v>
      </c>
      <c r="C102" s="22">
        <v>14.6</v>
      </c>
      <c r="D102" s="22">
        <v>0</v>
      </c>
      <c r="E102" s="22">
        <v>0</v>
      </c>
      <c r="F102" s="22">
        <v>0</v>
      </c>
      <c r="G102" s="22">
        <v>0</v>
      </c>
      <c r="H102" s="22">
        <v>0</v>
      </c>
      <c r="I102" s="22">
        <v>0</v>
      </c>
      <c r="J102" s="22">
        <v>22.9</v>
      </c>
      <c r="K102" s="22">
        <v>44.9</v>
      </c>
      <c r="L102" s="22">
        <v>0</v>
      </c>
      <c r="M102" s="22"/>
      <c r="N102" s="22">
        <v>256.3</v>
      </c>
      <c r="O102" s="22">
        <v>33.5</v>
      </c>
      <c r="P102" s="22">
        <f>SUM(B102:O102)</f>
        <v>402.3</v>
      </c>
      <c r="Q102" s="22">
        <v>253.7</v>
      </c>
      <c r="R102" s="22">
        <v>0</v>
      </c>
      <c r="S102" s="22">
        <v>63.5</v>
      </c>
      <c r="T102" s="24">
        <f>P102+SUM(Q102:S102)</f>
        <v>719.5</v>
      </c>
      <c r="U102" s="22">
        <v>0</v>
      </c>
      <c r="V102" s="22">
        <v>0</v>
      </c>
      <c r="W102" s="22">
        <v>0</v>
      </c>
      <c r="X102" s="24">
        <f>T102+SUM(U102:W102)</f>
        <v>719.5</v>
      </c>
      <c r="Y102" s="24"/>
    </row>
    <row r="103" spans="1:25" ht="12">
      <c r="A103" s="37" t="s">
        <v>9</v>
      </c>
      <c r="B103" s="22">
        <v>19.5</v>
      </c>
      <c r="C103" s="22">
        <v>14.9</v>
      </c>
      <c r="D103" s="22">
        <v>0</v>
      </c>
      <c r="E103" s="22">
        <v>0</v>
      </c>
      <c r="F103" s="22">
        <v>0</v>
      </c>
      <c r="G103" s="22">
        <v>0</v>
      </c>
      <c r="H103" s="22">
        <v>0</v>
      </c>
      <c r="I103" s="22">
        <v>0</v>
      </c>
      <c r="J103" s="22">
        <v>19.4</v>
      </c>
      <c r="K103" s="22">
        <v>66.8</v>
      </c>
      <c r="L103" s="22">
        <v>0</v>
      </c>
      <c r="M103" s="22"/>
      <c r="N103" s="22">
        <v>332.2</v>
      </c>
      <c r="O103" s="22">
        <v>55.3</v>
      </c>
      <c r="P103" s="22">
        <f>SUM(B103:O103)</f>
        <v>508.09999999999997</v>
      </c>
      <c r="Q103" s="22">
        <v>80.1</v>
      </c>
      <c r="R103" s="22">
        <v>0</v>
      </c>
      <c r="S103" s="22">
        <v>91.6</v>
      </c>
      <c r="T103" s="24">
        <f>P103+SUM(Q103:S103)</f>
        <v>679.8</v>
      </c>
      <c r="U103" s="22">
        <v>0</v>
      </c>
      <c r="V103" s="22">
        <v>0</v>
      </c>
      <c r="W103" s="22">
        <v>0</v>
      </c>
      <c r="X103" s="24">
        <f>T103+SUM(U103:W103)</f>
        <v>679.8</v>
      </c>
      <c r="Y103" s="24"/>
    </row>
    <row r="104" spans="1:25" ht="12">
      <c r="A104" s="37" t="s">
        <v>10</v>
      </c>
      <c r="B104" s="22">
        <v>3.7</v>
      </c>
      <c r="C104" s="22">
        <v>2.3</v>
      </c>
      <c r="D104" s="22">
        <v>0</v>
      </c>
      <c r="E104" s="22">
        <v>0</v>
      </c>
      <c r="F104" s="22">
        <v>38.2</v>
      </c>
      <c r="G104" s="22">
        <v>12.3</v>
      </c>
      <c r="H104" s="22">
        <v>81.6</v>
      </c>
      <c r="I104" s="22">
        <v>0</v>
      </c>
      <c r="J104" s="22">
        <v>6.7</v>
      </c>
      <c r="K104" s="22">
        <v>18.4</v>
      </c>
      <c r="L104" s="22">
        <v>0</v>
      </c>
      <c r="M104" s="22"/>
      <c r="N104" s="22">
        <v>44.1</v>
      </c>
      <c r="O104" s="22">
        <v>100.2</v>
      </c>
      <c r="P104" s="22">
        <f>SUM(B104:O104)</f>
        <v>307.5</v>
      </c>
      <c r="Q104" s="22">
        <v>28.9</v>
      </c>
      <c r="R104" s="22">
        <v>0</v>
      </c>
      <c r="S104" s="22">
        <v>19</v>
      </c>
      <c r="T104" s="24">
        <f>P104+SUM(Q104:S104)</f>
        <v>355.4</v>
      </c>
      <c r="U104" s="22">
        <v>0</v>
      </c>
      <c r="V104" s="22">
        <v>0</v>
      </c>
      <c r="W104" s="22">
        <v>0</v>
      </c>
      <c r="X104" s="24">
        <f>T104+SUM(U104:W104)</f>
        <v>355.4</v>
      </c>
      <c r="Y104" s="24"/>
    </row>
    <row r="105" spans="1:25" ht="12">
      <c r="A105" s="37" t="s">
        <v>11</v>
      </c>
      <c r="B105" s="22">
        <v>33.2</v>
      </c>
      <c r="C105" s="22">
        <v>15.6</v>
      </c>
      <c r="D105" s="22">
        <v>2</v>
      </c>
      <c r="E105" s="22">
        <v>0</v>
      </c>
      <c r="F105" s="22">
        <v>0</v>
      </c>
      <c r="G105" s="22">
        <v>0</v>
      </c>
      <c r="H105" s="22">
        <v>0</v>
      </c>
      <c r="I105" s="22">
        <v>0</v>
      </c>
      <c r="J105" s="22">
        <v>15.3</v>
      </c>
      <c r="K105" s="22">
        <v>32.9</v>
      </c>
      <c r="L105" s="22">
        <v>0</v>
      </c>
      <c r="M105" s="22"/>
      <c r="N105" s="22">
        <v>293.7</v>
      </c>
      <c r="O105" s="22">
        <v>37.9</v>
      </c>
      <c r="P105" s="22">
        <f>SUM(B105:O105)</f>
        <v>430.59999999999997</v>
      </c>
      <c r="Q105" s="22">
        <v>505.6</v>
      </c>
      <c r="R105" s="22">
        <v>0</v>
      </c>
      <c r="S105" s="22">
        <v>1.69</v>
      </c>
      <c r="T105" s="24">
        <f>P105+SUM(Q105:S105)</f>
        <v>937.89</v>
      </c>
      <c r="U105" s="22">
        <v>0</v>
      </c>
      <c r="V105" s="22">
        <v>0</v>
      </c>
      <c r="W105" s="22">
        <v>0</v>
      </c>
      <c r="X105" s="24">
        <f>T105+SUM(U105:W105)</f>
        <v>937.89</v>
      </c>
      <c r="Y105" s="24"/>
    </row>
    <row r="106" spans="1:25" ht="12">
      <c r="A106" s="37" t="s">
        <v>12</v>
      </c>
      <c r="B106" s="26">
        <v>14.4</v>
      </c>
      <c r="C106" s="27">
        <v>0</v>
      </c>
      <c r="D106" s="27">
        <v>0</v>
      </c>
      <c r="E106" s="27">
        <v>0</v>
      </c>
      <c r="F106" s="26">
        <v>0</v>
      </c>
      <c r="G106" s="26">
        <v>0</v>
      </c>
      <c r="H106" s="26">
        <v>0</v>
      </c>
      <c r="I106" s="26">
        <v>0</v>
      </c>
      <c r="J106" s="26">
        <v>0.8</v>
      </c>
      <c r="K106" s="26">
        <v>21.7</v>
      </c>
      <c r="L106" s="26">
        <v>0</v>
      </c>
      <c r="M106" s="26"/>
      <c r="N106" s="26">
        <v>378.9</v>
      </c>
      <c r="O106" s="26">
        <v>144.9</v>
      </c>
      <c r="P106" s="22">
        <f>SUM(B106:O106)</f>
        <v>560.6999999999999</v>
      </c>
      <c r="Q106" s="22">
        <v>216.3</v>
      </c>
      <c r="R106" s="22">
        <v>0</v>
      </c>
      <c r="S106" s="22">
        <v>20.8</v>
      </c>
      <c r="T106" s="24">
        <f>P106+SUM(Q106:S106)</f>
        <v>797.8</v>
      </c>
      <c r="U106" s="22">
        <v>0</v>
      </c>
      <c r="V106" s="22">
        <v>0</v>
      </c>
      <c r="W106" s="22">
        <v>0</v>
      </c>
      <c r="X106" s="24">
        <f>T106+SUM(U106:W106)</f>
        <v>797.8</v>
      </c>
      <c r="Y106" s="24"/>
    </row>
    <row r="107" spans="1:25" ht="12">
      <c r="A107" s="39" t="s">
        <v>85</v>
      </c>
      <c r="B107" s="29">
        <f>AVERAGE(B102:B106)</f>
        <v>20.18</v>
      </c>
      <c r="C107" s="29">
        <f aca="true" t="shared" si="11" ref="C107:X107">AVERAGE(C102:C106)</f>
        <v>9.48</v>
      </c>
      <c r="D107" s="29">
        <f t="shared" si="11"/>
        <v>0.4</v>
      </c>
      <c r="E107" s="29">
        <f t="shared" si="11"/>
        <v>0</v>
      </c>
      <c r="F107" s="29">
        <f t="shared" si="11"/>
        <v>7.640000000000001</v>
      </c>
      <c r="G107" s="29">
        <f t="shared" si="11"/>
        <v>2.46</v>
      </c>
      <c r="H107" s="29">
        <f t="shared" si="11"/>
        <v>16.32</v>
      </c>
      <c r="I107" s="29">
        <f t="shared" si="11"/>
        <v>0</v>
      </c>
      <c r="J107" s="29">
        <f t="shared" si="11"/>
        <v>13.02</v>
      </c>
      <c r="K107" s="29">
        <f t="shared" si="11"/>
        <v>36.94</v>
      </c>
      <c r="L107" s="29">
        <f t="shared" si="11"/>
        <v>0</v>
      </c>
      <c r="M107" s="29"/>
      <c r="N107" s="29">
        <f t="shared" si="11"/>
        <v>261.03999999999996</v>
      </c>
      <c r="O107" s="29">
        <f t="shared" si="11"/>
        <v>74.36</v>
      </c>
      <c r="P107" s="31">
        <f>AVERAGE(P102:P106)</f>
        <v>441.84</v>
      </c>
      <c r="Q107" s="40">
        <f t="shared" si="11"/>
        <v>216.92</v>
      </c>
      <c r="R107" s="40">
        <f t="shared" si="11"/>
        <v>0</v>
      </c>
      <c r="S107" s="40">
        <f t="shared" si="11"/>
        <v>39.318</v>
      </c>
      <c r="T107" s="31">
        <f t="shared" si="11"/>
        <v>698.0779999999999</v>
      </c>
      <c r="U107" s="40">
        <f t="shared" si="11"/>
        <v>0</v>
      </c>
      <c r="V107" s="40">
        <f t="shared" si="11"/>
        <v>0</v>
      </c>
      <c r="W107" s="40">
        <f t="shared" si="11"/>
        <v>0</v>
      </c>
      <c r="X107" s="31">
        <f t="shared" si="11"/>
        <v>698.0779999999999</v>
      </c>
      <c r="Y107" s="29"/>
    </row>
    <row r="108" spans="1:25" ht="12">
      <c r="A108" s="32" t="s">
        <v>86</v>
      </c>
      <c r="B108" s="24">
        <f>STDEV(B102:B106)</f>
        <v>11.972760750971352</v>
      </c>
      <c r="C108" s="24">
        <f aca="true" t="shared" si="12" ref="C108:W108">STDEV(C102:C106)</f>
        <v>7.656173979214423</v>
      </c>
      <c r="D108" s="24">
        <f t="shared" si="12"/>
        <v>0.8944271909999159</v>
      </c>
      <c r="E108" s="24">
        <f t="shared" si="12"/>
        <v>0</v>
      </c>
      <c r="F108" s="24">
        <f t="shared" si="12"/>
        <v>17.083559348098394</v>
      </c>
      <c r="G108" s="24">
        <f t="shared" si="12"/>
        <v>5.5007272246494825</v>
      </c>
      <c r="H108" s="24">
        <f t="shared" si="12"/>
        <v>36.492629392796566</v>
      </c>
      <c r="I108" s="24">
        <f t="shared" si="12"/>
        <v>0</v>
      </c>
      <c r="J108" s="24">
        <f t="shared" si="12"/>
        <v>9.121238950932053</v>
      </c>
      <c r="K108" s="24">
        <f t="shared" si="12"/>
        <v>19.667816350576388</v>
      </c>
      <c r="L108" s="24">
        <f t="shared" si="12"/>
        <v>0</v>
      </c>
      <c r="M108" s="24"/>
      <c r="N108" s="24">
        <f t="shared" si="12"/>
        <v>129.5249319629237</v>
      </c>
      <c r="O108" s="24">
        <f t="shared" si="12"/>
        <v>47.449320332329314</v>
      </c>
      <c r="P108" s="24">
        <f t="shared" si="12"/>
        <v>97.79451927383258</v>
      </c>
      <c r="Q108" s="24">
        <f t="shared" si="12"/>
        <v>186.2528711188099</v>
      </c>
      <c r="R108" s="24">
        <f t="shared" si="12"/>
        <v>0</v>
      </c>
      <c r="S108" s="24">
        <f t="shared" si="12"/>
        <v>37.04652642286453</v>
      </c>
      <c r="T108" s="24">
        <f t="shared" si="12"/>
        <v>215.45038389383322</v>
      </c>
      <c r="U108" s="24">
        <f t="shared" si="12"/>
        <v>0</v>
      </c>
      <c r="V108" s="24">
        <f t="shared" si="12"/>
        <v>0</v>
      </c>
      <c r="W108" s="24">
        <f t="shared" si="12"/>
        <v>0</v>
      </c>
      <c r="X108" s="24">
        <f>STDEV(X102:X106)</f>
        <v>215.45038389383322</v>
      </c>
      <c r="Y108" s="24"/>
    </row>
    <row r="109" spans="1:25" ht="12">
      <c r="A109" s="32" t="s">
        <v>87</v>
      </c>
      <c r="B109" s="24">
        <f>B108/(SQRT(5))</f>
        <v>5.354381383502674</v>
      </c>
      <c r="C109" s="24">
        <f aca="true" t="shared" si="13" ref="C109:X109">C108/(SQRT(5))</f>
        <v>3.4239450930177022</v>
      </c>
      <c r="D109" s="24">
        <f t="shared" si="13"/>
        <v>0.39999999999999997</v>
      </c>
      <c r="E109" s="24">
        <f t="shared" si="13"/>
        <v>0</v>
      </c>
      <c r="F109" s="24">
        <f t="shared" si="13"/>
        <v>7.64</v>
      </c>
      <c r="G109" s="24">
        <f t="shared" si="13"/>
        <v>2.46</v>
      </c>
      <c r="H109" s="24">
        <f t="shared" si="13"/>
        <v>16.319999999999997</v>
      </c>
      <c r="I109" s="24">
        <f t="shared" si="13"/>
        <v>0</v>
      </c>
      <c r="J109" s="24">
        <f t="shared" si="13"/>
        <v>4.079142066660587</v>
      </c>
      <c r="K109" s="24">
        <f t="shared" si="13"/>
        <v>8.795714865774126</v>
      </c>
      <c r="L109" s="24">
        <f t="shared" si="13"/>
        <v>0</v>
      </c>
      <c r="M109" s="24"/>
      <c r="N109" s="24">
        <f t="shared" si="13"/>
        <v>57.92531053002652</v>
      </c>
      <c r="O109" s="24">
        <f t="shared" si="13"/>
        <v>21.219981149850252</v>
      </c>
      <c r="P109" s="24">
        <f t="shared" si="13"/>
        <v>43.7350385846406</v>
      </c>
      <c r="Q109" s="24">
        <f t="shared" si="13"/>
        <v>83.29481616523324</v>
      </c>
      <c r="R109" s="24">
        <f t="shared" si="13"/>
        <v>0</v>
      </c>
      <c r="S109" s="24">
        <f t="shared" si="13"/>
        <v>16.567710282353442</v>
      </c>
      <c r="T109" s="24">
        <f t="shared" si="13"/>
        <v>96.35234083300737</v>
      </c>
      <c r="U109" s="24">
        <f t="shared" si="13"/>
        <v>0</v>
      </c>
      <c r="V109" s="24">
        <f t="shared" si="13"/>
        <v>0</v>
      </c>
      <c r="W109" s="24">
        <f t="shared" si="13"/>
        <v>0</v>
      </c>
      <c r="X109" s="24">
        <f t="shared" si="13"/>
        <v>96.35234083300737</v>
      </c>
      <c r="Y109" s="24"/>
    </row>
    <row r="110" spans="1:25" ht="12">
      <c r="A110" s="37" t="s">
        <v>13</v>
      </c>
      <c r="B110" s="22"/>
      <c r="C110" s="22"/>
      <c r="D110" s="22"/>
      <c r="E110" s="22"/>
      <c r="F110" s="22"/>
      <c r="G110" s="22"/>
      <c r="H110" s="22"/>
      <c r="I110" s="22"/>
      <c r="J110" s="22"/>
      <c r="K110" s="22"/>
      <c r="L110" s="22"/>
      <c r="M110" s="22"/>
      <c r="N110" s="22"/>
      <c r="O110" s="22"/>
      <c r="P110" s="22"/>
      <c r="Q110" s="22"/>
      <c r="R110" s="22"/>
      <c r="S110" s="22"/>
      <c r="T110" s="22"/>
      <c r="U110" s="22"/>
      <c r="V110" s="22"/>
      <c r="W110" s="22"/>
      <c r="X110" s="24"/>
      <c r="Y110" s="24"/>
    </row>
    <row r="111" spans="1:25" ht="12">
      <c r="A111" s="37" t="s">
        <v>14</v>
      </c>
      <c r="B111" s="22">
        <v>18</v>
      </c>
      <c r="C111" s="22">
        <v>8.6</v>
      </c>
      <c r="D111" s="22">
        <v>17.4</v>
      </c>
      <c r="E111" s="22">
        <v>0</v>
      </c>
      <c r="F111" s="22">
        <v>0</v>
      </c>
      <c r="G111" s="22">
        <v>0</v>
      </c>
      <c r="H111" s="22">
        <v>0</v>
      </c>
      <c r="I111" s="22">
        <v>0</v>
      </c>
      <c r="J111" s="24">
        <v>0.3</v>
      </c>
      <c r="K111" s="22">
        <v>1.1</v>
      </c>
      <c r="L111" s="22">
        <v>4.6</v>
      </c>
      <c r="M111" s="22"/>
      <c r="N111" s="22">
        <v>6.5</v>
      </c>
      <c r="O111" s="22">
        <v>59.3</v>
      </c>
      <c r="P111" s="22">
        <f>SUM(B111:O111)</f>
        <v>115.8</v>
      </c>
      <c r="Q111" s="22">
        <v>27.4</v>
      </c>
      <c r="R111" s="22">
        <v>0</v>
      </c>
      <c r="S111" s="22">
        <v>21.2</v>
      </c>
      <c r="T111" s="22">
        <f>P111+SUM(Q111:S111)</f>
        <v>164.39999999999998</v>
      </c>
      <c r="U111" s="22">
        <v>0</v>
      </c>
      <c r="V111" s="22">
        <v>0</v>
      </c>
      <c r="W111" s="22">
        <v>0</v>
      </c>
      <c r="X111" s="22">
        <f>T111+SUM(U111:W111)</f>
        <v>164.39999999999998</v>
      </c>
      <c r="Y111" s="22"/>
    </row>
    <row r="112" spans="1:25" ht="12">
      <c r="A112" s="37" t="s">
        <v>15</v>
      </c>
      <c r="B112" s="22">
        <v>8.3</v>
      </c>
      <c r="C112" s="22">
        <v>2.2</v>
      </c>
      <c r="D112" s="22">
        <v>0</v>
      </c>
      <c r="E112" s="22">
        <v>0</v>
      </c>
      <c r="F112" s="22">
        <v>0</v>
      </c>
      <c r="G112" s="22">
        <v>0</v>
      </c>
      <c r="H112" s="22">
        <v>0</v>
      </c>
      <c r="I112" s="22">
        <v>0</v>
      </c>
      <c r="J112" s="22">
        <v>0.1</v>
      </c>
      <c r="K112" s="22">
        <v>0</v>
      </c>
      <c r="L112" s="22">
        <v>0</v>
      </c>
      <c r="M112" s="22"/>
      <c r="N112" s="22">
        <v>4</v>
      </c>
      <c r="O112" s="22">
        <v>21.2</v>
      </c>
      <c r="P112" s="22">
        <f>SUM(B112:O112)</f>
        <v>35.8</v>
      </c>
      <c r="Q112" s="24">
        <v>0</v>
      </c>
      <c r="R112" s="24">
        <v>0</v>
      </c>
      <c r="S112" s="24">
        <v>0</v>
      </c>
      <c r="T112" s="22">
        <f>P112+SUM(Q112:S112)</f>
        <v>35.8</v>
      </c>
      <c r="U112" s="22">
        <v>0</v>
      </c>
      <c r="V112" s="22">
        <v>0</v>
      </c>
      <c r="W112" s="22">
        <v>0</v>
      </c>
      <c r="X112" s="22">
        <f>T112+SUM(U112:W112)</f>
        <v>35.8</v>
      </c>
      <c r="Y112" s="22"/>
    </row>
    <row r="113" spans="1:25" ht="12">
      <c r="A113" s="37" t="s">
        <v>16</v>
      </c>
      <c r="B113" s="22">
        <v>81.7</v>
      </c>
      <c r="C113" s="22">
        <v>16.4</v>
      </c>
      <c r="D113" s="22">
        <v>0</v>
      </c>
      <c r="E113" s="22">
        <v>0</v>
      </c>
      <c r="F113" s="22">
        <v>0</v>
      </c>
      <c r="G113" s="22">
        <v>0</v>
      </c>
      <c r="H113" s="22">
        <v>0</v>
      </c>
      <c r="I113" s="22">
        <v>0</v>
      </c>
      <c r="J113" s="22">
        <v>0</v>
      </c>
      <c r="K113" s="22">
        <v>0.2</v>
      </c>
      <c r="L113" s="22">
        <v>0</v>
      </c>
      <c r="M113" s="22"/>
      <c r="N113" s="22">
        <v>326.8</v>
      </c>
      <c r="O113" s="22">
        <v>268.1</v>
      </c>
      <c r="P113" s="22">
        <f>SUM(B113:O113)</f>
        <v>693.2</v>
      </c>
      <c r="Q113" s="24">
        <v>821.3</v>
      </c>
      <c r="R113" s="24">
        <v>0</v>
      </c>
      <c r="S113" s="24">
        <v>152.5</v>
      </c>
      <c r="T113" s="22">
        <f>P113+SUM(Q113:S113)</f>
        <v>1667</v>
      </c>
      <c r="U113" s="22">
        <v>0</v>
      </c>
      <c r="V113" s="22">
        <v>0</v>
      </c>
      <c r="W113" s="22">
        <v>0</v>
      </c>
      <c r="X113" s="22">
        <f>T113+SUM(U113:W113)</f>
        <v>1667</v>
      </c>
      <c r="Y113" s="22"/>
    </row>
    <row r="114" spans="1:25" ht="12">
      <c r="A114" s="37" t="s">
        <v>17</v>
      </c>
      <c r="B114" s="22">
        <v>49.6</v>
      </c>
      <c r="C114" s="22">
        <v>11.8</v>
      </c>
      <c r="D114" s="22">
        <v>7.3</v>
      </c>
      <c r="E114" s="22">
        <v>0</v>
      </c>
      <c r="F114" s="22">
        <v>0</v>
      </c>
      <c r="G114" s="22">
        <v>0</v>
      </c>
      <c r="H114" s="22">
        <v>0</v>
      </c>
      <c r="I114" s="22">
        <v>0</v>
      </c>
      <c r="J114" s="22">
        <v>0</v>
      </c>
      <c r="K114" s="22">
        <v>0</v>
      </c>
      <c r="L114" s="22">
        <v>0</v>
      </c>
      <c r="M114" s="22"/>
      <c r="N114" s="22">
        <v>206.9</v>
      </c>
      <c r="O114" s="22">
        <v>102.7</v>
      </c>
      <c r="P114" s="22">
        <f>SUM(B114:O114)</f>
        <v>378.3</v>
      </c>
      <c r="Q114" s="24">
        <v>345.5</v>
      </c>
      <c r="R114" s="24">
        <v>0</v>
      </c>
      <c r="S114" s="24">
        <v>0</v>
      </c>
      <c r="T114" s="22">
        <f>P114+SUM(Q114:S114)</f>
        <v>723.8</v>
      </c>
      <c r="U114" s="22">
        <v>0</v>
      </c>
      <c r="V114" s="22">
        <v>0</v>
      </c>
      <c r="W114" s="22">
        <v>0</v>
      </c>
      <c r="X114" s="22">
        <f>T114+SUM(U114:W114)</f>
        <v>723.8</v>
      </c>
      <c r="Y114" s="22"/>
    </row>
    <row r="115" spans="1:25" ht="12">
      <c r="A115" s="37" t="s">
        <v>18</v>
      </c>
      <c r="B115" s="27">
        <v>0</v>
      </c>
      <c r="C115" s="27">
        <v>0</v>
      </c>
      <c r="D115" s="26">
        <v>1.7</v>
      </c>
      <c r="E115" s="26">
        <v>0</v>
      </c>
      <c r="F115" s="26">
        <v>0</v>
      </c>
      <c r="G115" s="26">
        <v>0</v>
      </c>
      <c r="H115" s="26">
        <v>0</v>
      </c>
      <c r="I115" s="26">
        <v>0</v>
      </c>
      <c r="J115" s="26">
        <v>0</v>
      </c>
      <c r="K115" s="26">
        <v>0</v>
      </c>
      <c r="L115" s="26">
        <v>0</v>
      </c>
      <c r="M115" s="26"/>
      <c r="N115" s="26">
        <v>698.4</v>
      </c>
      <c r="O115" s="26">
        <v>66.6</v>
      </c>
      <c r="P115" s="22">
        <f>SUM(B115:O115)</f>
        <v>766.7</v>
      </c>
      <c r="Q115" s="24">
        <v>1670.9</v>
      </c>
      <c r="R115" s="24">
        <v>0</v>
      </c>
      <c r="S115" s="24">
        <v>0</v>
      </c>
      <c r="T115" s="22">
        <f>P115+SUM(Q115:S115)</f>
        <v>2437.6000000000004</v>
      </c>
      <c r="U115" s="22">
        <v>0</v>
      </c>
      <c r="V115" s="22">
        <v>0</v>
      </c>
      <c r="W115" s="22">
        <v>0</v>
      </c>
      <c r="X115" s="22">
        <f>T115+SUM(U115:W115)</f>
        <v>2437.6000000000004</v>
      </c>
      <c r="Y115" s="22"/>
    </row>
    <row r="116" spans="1:25" ht="12">
      <c r="A116" s="39" t="s">
        <v>85</v>
      </c>
      <c r="B116" s="35">
        <f>AVERAGE(B111:B115)</f>
        <v>31.52</v>
      </c>
      <c r="C116" s="35">
        <f aca="true" t="shared" si="14" ref="C116:X116">AVERAGE(C111:C115)</f>
        <v>7.8</v>
      </c>
      <c r="D116" s="35">
        <f t="shared" si="14"/>
        <v>5.279999999999999</v>
      </c>
      <c r="E116" s="35">
        <f t="shared" si="14"/>
        <v>0</v>
      </c>
      <c r="F116" s="35">
        <f t="shared" si="14"/>
        <v>0</v>
      </c>
      <c r="G116" s="35">
        <f t="shared" si="14"/>
        <v>0</v>
      </c>
      <c r="H116" s="35">
        <f t="shared" si="14"/>
        <v>0</v>
      </c>
      <c r="I116" s="35">
        <f t="shared" si="14"/>
        <v>0</v>
      </c>
      <c r="J116" s="35">
        <f t="shared" si="14"/>
        <v>0.08</v>
      </c>
      <c r="K116" s="35">
        <f t="shared" si="14"/>
        <v>0.26</v>
      </c>
      <c r="L116" s="35">
        <f t="shared" si="14"/>
        <v>0.9199999999999999</v>
      </c>
      <c r="M116" s="35"/>
      <c r="N116" s="35">
        <f t="shared" si="14"/>
        <v>248.51999999999998</v>
      </c>
      <c r="O116" s="35">
        <f t="shared" si="14"/>
        <v>103.58</v>
      </c>
      <c r="P116" s="31">
        <f t="shared" si="14"/>
        <v>397.96000000000004</v>
      </c>
      <c r="Q116" s="40">
        <f t="shared" si="14"/>
        <v>573.02</v>
      </c>
      <c r="R116" s="40">
        <f t="shared" si="14"/>
        <v>0</v>
      </c>
      <c r="S116" s="40">
        <f t="shared" si="14"/>
        <v>34.739999999999995</v>
      </c>
      <c r="T116" s="31">
        <f t="shared" si="14"/>
        <v>1005.72</v>
      </c>
      <c r="U116" s="40">
        <f t="shared" si="14"/>
        <v>0</v>
      </c>
      <c r="V116" s="40">
        <f t="shared" si="14"/>
        <v>0</v>
      </c>
      <c r="W116" s="40">
        <f t="shared" si="14"/>
        <v>0</v>
      </c>
      <c r="X116" s="31">
        <f t="shared" si="14"/>
        <v>1005.72</v>
      </c>
      <c r="Y116" s="29"/>
    </row>
    <row r="117" spans="1:25" ht="12">
      <c r="A117" s="32" t="s">
        <v>86</v>
      </c>
      <c r="B117" s="24">
        <f>STDEV(B111:B115)</f>
        <v>33.76532244774216</v>
      </c>
      <c r="C117" s="24">
        <f aca="true" t="shared" si="15" ref="C117:W117">STDEV(C111:C115)</f>
        <v>6.760177512462229</v>
      </c>
      <c r="D117" s="24">
        <f t="shared" si="15"/>
        <v>7.408576111507527</v>
      </c>
      <c r="E117" s="24">
        <f t="shared" si="15"/>
        <v>0</v>
      </c>
      <c r="F117" s="24">
        <f t="shared" si="15"/>
        <v>0</v>
      </c>
      <c r="G117" s="24">
        <f t="shared" si="15"/>
        <v>0</v>
      </c>
      <c r="H117" s="24">
        <f t="shared" si="15"/>
        <v>0</v>
      </c>
      <c r="I117" s="24">
        <f t="shared" si="15"/>
        <v>0</v>
      </c>
      <c r="J117" s="24">
        <f t="shared" si="15"/>
        <v>0.130384048104053</v>
      </c>
      <c r="K117" s="24">
        <f t="shared" si="15"/>
        <v>0.4774934554525329</v>
      </c>
      <c r="L117" s="24">
        <f t="shared" si="15"/>
        <v>2.057182539299806</v>
      </c>
      <c r="M117" s="24"/>
      <c r="N117" s="24">
        <f t="shared" si="15"/>
        <v>286.6250634539834</v>
      </c>
      <c r="O117" s="24">
        <f t="shared" si="15"/>
        <v>96.41357269596436</v>
      </c>
      <c r="P117" s="24">
        <f t="shared" si="15"/>
        <v>329.50587703408263</v>
      </c>
      <c r="Q117" s="24">
        <f t="shared" si="15"/>
        <v>697.2807734334858</v>
      </c>
      <c r="R117" s="24">
        <f t="shared" si="15"/>
        <v>0</v>
      </c>
      <c r="S117" s="24">
        <f t="shared" si="15"/>
        <v>66.46681878952836</v>
      </c>
      <c r="T117" s="24">
        <f t="shared" si="15"/>
        <v>1026.598096627887</v>
      </c>
      <c r="U117" s="24">
        <f t="shared" si="15"/>
        <v>0</v>
      </c>
      <c r="V117" s="24">
        <f t="shared" si="15"/>
        <v>0</v>
      </c>
      <c r="W117" s="24">
        <f t="shared" si="15"/>
        <v>0</v>
      </c>
      <c r="X117" s="24">
        <f>STDEV(X111:X115)</f>
        <v>1026.598096627887</v>
      </c>
      <c r="Y117" s="24"/>
    </row>
    <row r="118" spans="1:25" ht="12">
      <c r="A118" s="32" t="s">
        <v>87</v>
      </c>
      <c r="B118" s="24">
        <f>B117/(SQRT(5))</f>
        <v>15.10031125507021</v>
      </c>
      <c r="C118" s="24">
        <f aca="true" t="shared" si="16" ref="C118:X118">C117/(SQRT(5))</f>
        <v>3.023243291566195</v>
      </c>
      <c r="D118" s="24">
        <f t="shared" si="16"/>
        <v>3.313215960362378</v>
      </c>
      <c r="E118" s="24">
        <f t="shared" si="16"/>
        <v>0</v>
      </c>
      <c r="F118" s="24">
        <f t="shared" si="16"/>
        <v>0</v>
      </c>
      <c r="G118" s="24">
        <f t="shared" si="16"/>
        <v>0</v>
      </c>
      <c r="H118" s="24">
        <f t="shared" si="16"/>
        <v>0</v>
      </c>
      <c r="I118" s="24">
        <f t="shared" si="16"/>
        <v>0</v>
      </c>
      <c r="J118" s="24">
        <f t="shared" si="16"/>
        <v>0.05830951894845301</v>
      </c>
      <c r="K118" s="24">
        <f t="shared" si="16"/>
        <v>0.21354156504062624</v>
      </c>
      <c r="L118" s="24">
        <f t="shared" si="16"/>
        <v>0.9199999999999998</v>
      </c>
      <c r="M118" s="24"/>
      <c r="N118" s="24">
        <f t="shared" si="16"/>
        <v>128.1826251876595</v>
      </c>
      <c r="O118" s="24">
        <f t="shared" si="16"/>
        <v>43.117460500358796</v>
      </c>
      <c r="P118" s="24">
        <f t="shared" si="16"/>
        <v>147.3595080067791</v>
      </c>
      <c r="Q118" s="24">
        <f t="shared" si="16"/>
        <v>311.83344176018073</v>
      </c>
      <c r="R118" s="24">
        <f t="shared" si="16"/>
        <v>0</v>
      </c>
      <c r="S118" s="24">
        <f t="shared" si="16"/>
        <v>29.724865012309138</v>
      </c>
      <c r="T118" s="24">
        <f t="shared" si="16"/>
        <v>459.1086259263705</v>
      </c>
      <c r="U118" s="24">
        <f t="shared" si="16"/>
        <v>0</v>
      </c>
      <c r="V118" s="24">
        <f t="shared" si="16"/>
        <v>0</v>
      </c>
      <c r="W118" s="24">
        <f t="shared" si="16"/>
        <v>0</v>
      </c>
      <c r="X118" s="24">
        <f t="shared" si="16"/>
        <v>459.1086259263705</v>
      </c>
      <c r="Y118" s="24"/>
    </row>
    <row r="119" spans="1:25" ht="12">
      <c r="A119" s="41" t="s">
        <v>19</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row>
    <row r="120" spans="1:25" ht="12">
      <c r="A120" s="41" t="s">
        <v>20</v>
      </c>
      <c r="B120" s="24">
        <v>0</v>
      </c>
      <c r="C120" s="24">
        <v>0</v>
      </c>
      <c r="D120" s="24">
        <v>0</v>
      </c>
      <c r="E120" s="24">
        <v>0</v>
      </c>
      <c r="F120" s="24">
        <v>0</v>
      </c>
      <c r="G120" s="24">
        <v>0</v>
      </c>
      <c r="H120" s="24">
        <v>0</v>
      </c>
      <c r="I120" s="24">
        <v>0</v>
      </c>
      <c r="J120" s="24">
        <v>0</v>
      </c>
      <c r="K120" s="24">
        <v>0</v>
      </c>
      <c r="L120" s="24">
        <v>10.38</v>
      </c>
      <c r="M120" s="24">
        <v>106.01</v>
      </c>
      <c r="N120" s="24">
        <v>17.52</v>
      </c>
      <c r="O120" s="24">
        <v>3.23</v>
      </c>
      <c r="P120" s="24">
        <f>SUM(B120:O120)</f>
        <v>137.14</v>
      </c>
      <c r="Q120" s="24">
        <v>17.99</v>
      </c>
      <c r="R120" s="24"/>
      <c r="S120" s="24"/>
      <c r="T120" s="24">
        <f>P120+SUM(Q120:S120)</f>
        <v>155.13</v>
      </c>
      <c r="U120" s="24">
        <v>0</v>
      </c>
      <c r="V120" s="24">
        <v>0</v>
      </c>
      <c r="W120" s="24">
        <v>0</v>
      </c>
      <c r="X120" s="24">
        <f>T120+SUM(U120:W120)+Y120</f>
        <v>302.13</v>
      </c>
      <c r="Y120" s="24">
        <v>147</v>
      </c>
    </row>
    <row r="121" spans="1:25" ht="12">
      <c r="A121" s="41" t="s">
        <v>21</v>
      </c>
      <c r="B121" s="24">
        <v>0</v>
      </c>
      <c r="C121" s="24">
        <v>0</v>
      </c>
      <c r="D121" s="24">
        <v>0</v>
      </c>
      <c r="E121" s="24">
        <v>0</v>
      </c>
      <c r="F121" s="24">
        <v>0</v>
      </c>
      <c r="G121" s="24">
        <v>0</v>
      </c>
      <c r="H121" s="24">
        <v>0</v>
      </c>
      <c r="I121" s="24">
        <v>0</v>
      </c>
      <c r="J121" s="24">
        <v>0.07</v>
      </c>
      <c r="K121" s="24">
        <v>0</v>
      </c>
      <c r="L121" s="24">
        <v>0.89</v>
      </c>
      <c r="M121" s="24">
        <v>19</v>
      </c>
      <c r="N121" s="24">
        <v>0</v>
      </c>
      <c r="O121" s="24">
        <v>49.51</v>
      </c>
      <c r="P121" s="24">
        <f>SUM(B121:O121)</f>
        <v>69.47</v>
      </c>
      <c r="Q121" s="24">
        <v>133.33</v>
      </c>
      <c r="R121" s="24"/>
      <c r="S121" s="24"/>
      <c r="T121" s="24">
        <f aca="true" t="shared" si="17" ref="T121:T133">P121+SUM(Q121:S121)</f>
        <v>202.8</v>
      </c>
      <c r="U121" s="24">
        <v>0</v>
      </c>
      <c r="V121" s="24">
        <v>0</v>
      </c>
      <c r="W121" s="24">
        <v>0</v>
      </c>
      <c r="X121" s="24">
        <f aca="true" t="shared" si="18" ref="X121:X133">T121+SUM(U121:W121)+Y121</f>
        <v>300.8</v>
      </c>
      <c r="Y121" s="24">
        <v>98</v>
      </c>
    </row>
    <row r="122" spans="1:25" ht="12">
      <c r="A122" s="41" t="s">
        <v>22</v>
      </c>
      <c r="B122" s="24">
        <v>0</v>
      </c>
      <c r="C122" s="24">
        <v>0</v>
      </c>
      <c r="D122" s="24">
        <v>0</v>
      </c>
      <c r="E122" s="24">
        <v>0</v>
      </c>
      <c r="F122" s="24">
        <v>0</v>
      </c>
      <c r="G122" s="24">
        <v>0</v>
      </c>
      <c r="H122" s="24">
        <v>0</v>
      </c>
      <c r="I122" s="24">
        <v>0</v>
      </c>
      <c r="J122" s="24">
        <v>0.05</v>
      </c>
      <c r="K122" s="24">
        <v>0.38</v>
      </c>
      <c r="L122" s="24">
        <v>5.62</v>
      </c>
      <c r="M122" s="24">
        <v>27.6</v>
      </c>
      <c r="N122" s="24">
        <v>100</v>
      </c>
      <c r="O122" s="24">
        <v>37.76</v>
      </c>
      <c r="P122" s="24">
        <f>SUM(B122:O122)</f>
        <v>171.41</v>
      </c>
      <c r="Q122" s="24">
        <v>235.57</v>
      </c>
      <c r="R122" s="24"/>
      <c r="S122" s="24"/>
      <c r="T122" s="24">
        <f t="shared" si="17"/>
        <v>406.98</v>
      </c>
      <c r="U122" s="24">
        <v>0</v>
      </c>
      <c r="V122" s="24">
        <v>0</v>
      </c>
      <c r="W122" s="24">
        <v>0</v>
      </c>
      <c r="X122" s="24">
        <f t="shared" si="18"/>
        <v>483.98</v>
      </c>
      <c r="Y122" s="24">
        <v>77</v>
      </c>
    </row>
    <row r="123" spans="1:25" ht="12">
      <c r="A123" s="41" t="s">
        <v>23</v>
      </c>
      <c r="B123" s="24">
        <v>0</v>
      </c>
      <c r="C123" s="24">
        <v>0</v>
      </c>
      <c r="D123" s="24">
        <v>0</v>
      </c>
      <c r="E123" s="24">
        <v>0</v>
      </c>
      <c r="F123" s="24">
        <v>0</v>
      </c>
      <c r="G123" s="24">
        <v>0</v>
      </c>
      <c r="H123" s="24">
        <v>0</v>
      </c>
      <c r="I123" s="24">
        <v>0</v>
      </c>
      <c r="J123" s="24">
        <v>0.38</v>
      </c>
      <c r="K123" s="24">
        <v>0.81</v>
      </c>
      <c r="L123" s="24">
        <v>6.83</v>
      </c>
      <c r="M123" s="24">
        <v>33.62</v>
      </c>
      <c r="N123" s="24">
        <v>13.97</v>
      </c>
      <c r="O123" s="24">
        <v>24.77</v>
      </c>
      <c r="P123" s="24">
        <f>SUM(B123:O123)</f>
        <v>80.38</v>
      </c>
      <c r="Q123" s="24">
        <v>0.66</v>
      </c>
      <c r="R123" s="24"/>
      <c r="S123" s="24"/>
      <c r="T123" s="24">
        <f t="shared" si="17"/>
        <v>81.03999999999999</v>
      </c>
      <c r="U123" s="24">
        <v>0</v>
      </c>
      <c r="V123" s="24">
        <v>0</v>
      </c>
      <c r="W123" s="24">
        <v>0</v>
      </c>
      <c r="X123" s="24">
        <f t="shared" si="18"/>
        <v>173.04</v>
      </c>
      <c r="Y123" s="24">
        <v>92</v>
      </c>
    </row>
    <row r="124" spans="1:25" ht="12">
      <c r="A124" s="41" t="s">
        <v>24</v>
      </c>
      <c r="B124" s="24">
        <v>0</v>
      </c>
      <c r="C124" s="24">
        <v>0</v>
      </c>
      <c r="D124" s="24">
        <v>0</v>
      </c>
      <c r="E124" s="24">
        <v>0</v>
      </c>
      <c r="F124" s="24">
        <v>0</v>
      </c>
      <c r="G124" s="24">
        <v>0</v>
      </c>
      <c r="H124" s="24">
        <v>0</v>
      </c>
      <c r="I124" s="24">
        <v>0</v>
      </c>
      <c r="J124" s="24">
        <v>0.56</v>
      </c>
      <c r="K124" s="24">
        <v>0.93</v>
      </c>
      <c r="L124" s="24">
        <v>6.02</v>
      </c>
      <c r="M124" s="24">
        <v>20.95</v>
      </c>
      <c r="N124" s="24">
        <v>0</v>
      </c>
      <c r="O124" s="24">
        <v>55.45</v>
      </c>
      <c r="P124" s="24">
        <f>SUM(B124:O124)</f>
        <v>83.91</v>
      </c>
      <c r="Q124" s="24">
        <v>33.97</v>
      </c>
      <c r="R124" s="24"/>
      <c r="S124" s="24"/>
      <c r="T124" s="24">
        <f t="shared" si="17"/>
        <v>117.88</v>
      </c>
      <c r="U124" s="24">
        <v>0</v>
      </c>
      <c r="V124" s="24">
        <v>0</v>
      </c>
      <c r="W124" s="24">
        <v>0</v>
      </c>
      <c r="X124" s="24">
        <f t="shared" si="18"/>
        <v>178.88</v>
      </c>
      <c r="Y124" s="24">
        <v>61</v>
      </c>
    </row>
    <row r="125" spans="1:25" ht="12">
      <c r="A125" s="39" t="s">
        <v>85</v>
      </c>
      <c r="B125" s="40">
        <f>AVERAGE(B120:B124)</f>
        <v>0</v>
      </c>
      <c r="C125" s="40">
        <f aca="true" t="shared" si="19" ref="C125:Y125">AVERAGE(C120:C124)</f>
        <v>0</v>
      </c>
      <c r="D125" s="40">
        <f t="shared" si="19"/>
        <v>0</v>
      </c>
      <c r="E125" s="40">
        <f t="shared" si="19"/>
        <v>0</v>
      </c>
      <c r="F125" s="40">
        <f t="shared" si="19"/>
        <v>0</v>
      </c>
      <c r="G125" s="40">
        <f t="shared" si="19"/>
        <v>0</v>
      </c>
      <c r="H125" s="40">
        <f t="shared" si="19"/>
        <v>0</v>
      </c>
      <c r="I125" s="40">
        <f t="shared" si="19"/>
        <v>0</v>
      </c>
      <c r="J125" s="40">
        <f t="shared" si="19"/>
        <v>0.21200000000000002</v>
      </c>
      <c r="K125" s="40">
        <f t="shared" si="19"/>
        <v>0.42400000000000004</v>
      </c>
      <c r="L125" s="40">
        <f t="shared" si="19"/>
        <v>5.9479999999999995</v>
      </c>
      <c r="M125" s="40">
        <f t="shared" si="19"/>
        <v>41.436</v>
      </c>
      <c r="N125" s="40">
        <f t="shared" si="19"/>
        <v>26.298000000000002</v>
      </c>
      <c r="O125" s="40">
        <f t="shared" si="19"/>
        <v>34.144</v>
      </c>
      <c r="P125" s="31">
        <f t="shared" si="19"/>
        <v>108.46199999999999</v>
      </c>
      <c r="Q125" s="40">
        <f t="shared" si="19"/>
        <v>84.304</v>
      </c>
      <c r="R125" s="40"/>
      <c r="S125" s="40"/>
      <c r="T125" s="31">
        <f t="shared" si="19"/>
        <v>192.76600000000002</v>
      </c>
      <c r="U125" s="40">
        <f t="shared" si="19"/>
        <v>0</v>
      </c>
      <c r="V125" s="40">
        <f t="shared" si="19"/>
        <v>0</v>
      </c>
      <c r="W125" s="40">
        <f t="shared" si="19"/>
        <v>0</v>
      </c>
      <c r="X125" s="31">
        <f t="shared" si="19"/>
        <v>287.76599999999996</v>
      </c>
      <c r="Y125" s="40">
        <f t="shared" si="19"/>
        <v>95</v>
      </c>
    </row>
    <row r="126" spans="1:25" ht="12">
      <c r="A126" s="32" t="s">
        <v>86</v>
      </c>
      <c r="B126" s="24">
        <f>STDEV(B120:B124)</f>
        <v>0</v>
      </c>
      <c r="C126" s="24">
        <f aca="true" t="shared" si="20" ref="C126:Y126">STDEV(C120:C124)</f>
        <v>0</v>
      </c>
      <c r="D126" s="24">
        <f t="shared" si="20"/>
        <v>0</v>
      </c>
      <c r="E126" s="24">
        <f t="shared" si="20"/>
        <v>0</v>
      </c>
      <c r="F126" s="24">
        <f t="shared" si="20"/>
        <v>0</v>
      </c>
      <c r="G126" s="24">
        <f t="shared" si="20"/>
        <v>0</v>
      </c>
      <c r="H126" s="24">
        <f t="shared" si="20"/>
        <v>0</v>
      </c>
      <c r="I126" s="24">
        <f t="shared" si="20"/>
        <v>0</v>
      </c>
      <c r="J126" s="24">
        <f t="shared" si="20"/>
        <v>0.24529573987332107</v>
      </c>
      <c r="K126" s="24">
        <f t="shared" si="20"/>
        <v>0.4377556395981667</v>
      </c>
      <c r="L126" s="24">
        <f t="shared" si="20"/>
        <v>3.3954631495570675</v>
      </c>
      <c r="M126" s="24">
        <f t="shared" si="20"/>
        <v>36.55604095084696</v>
      </c>
      <c r="N126" s="24">
        <f t="shared" si="20"/>
        <v>41.964828368527854</v>
      </c>
      <c r="O126" s="24">
        <f t="shared" si="20"/>
        <v>20.896664327112113</v>
      </c>
      <c r="P126" s="24">
        <f t="shared" si="20"/>
        <v>43.86528775694972</v>
      </c>
      <c r="Q126" s="24">
        <f t="shared" si="20"/>
        <v>99.01051499714563</v>
      </c>
      <c r="R126" s="24"/>
      <c r="S126" s="24"/>
      <c r="T126" s="24">
        <f t="shared" si="20"/>
        <v>127.96034495108243</v>
      </c>
      <c r="U126" s="24">
        <f t="shared" si="20"/>
        <v>0</v>
      </c>
      <c r="V126" s="24">
        <f t="shared" si="20"/>
        <v>0</v>
      </c>
      <c r="W126" s="24">
        <f t="shared" si="20"/>
        <v>0</v>
      </c>
      <c r="X126" s="24">
        <f t="shared" si="20"/>
        <v>126.38666812603303</v>
      </c>
      <c r="Y126" s="24">
        <f t="shared" si="20"/>
        <v>32.41141774128371</v>
      </c>
    </row>
    <row r="127" spans="1:25" ht="12">
      <c r="A127" s="32" t="s">
        <v>87</v>
      </c>
      <c r="B127" s="24">
        <f>B126/(SQRT(5))</f>
        <v>0</v>
      </c>
      <c r="C127" s="24">
        <f aca="true" t="shared" si="21" ref="C127:Y127">C126/(SQRT(5))</f>
        <v>0</v>
      </c>
      <c r="D127" s="24">
        <f t="shared" si="21"/>
        <v>0</v>
      </c>
      <c r="E127" s="24">
        <f t="shared" si="21"/>
        <v>0</v>
      </c>
      <c r="F127" s="24">
        <f t="shared" si="21"/>
        <v>0</v>
      </c>
      <c r="G127" s="24">
        <f t="shared" si="21"/>
        <v>0</v>
      </c>
      <c r="H127" s="24">
        <f t="shared" si="21"/>
        <v>0</v>
      </c>
      <c r="I127" s="24">
        <f t="shared" si="21"/>
        <v>0</v>
      </c>
      <c r="J127" s="24">
        <f t="shared" si="21"/>
        <v>0.10969958978957031</v>
      </c>
      <c r="K127" s="24">
        <f t="shared" si="21"/>
        <v>0.1957702735350799</v>
      </c>
      <c r="L127" s="24">
        <f t="shared" si="21"/>
        <v>1.5184972835010275</v>
      </c>
      <c r="M127" s="24">
        <f t="shared" si="21"/>
        <v>16.34835851087197</v>
      </c>
      <c r="N127" s="24">
        <f t="shared" si="21"/>
        <v>18.767241779227973</v>
      </c>
      <c r="O127" s="24">
        <f t="shared" si="21"/>
        <v>9.345272387683517</v>
      </c>
      <c r="P127" s="24">
        <f t="shared" si="21"/>
        <v>19.617153055425767</v>
      </c>
      <c r="Q127" s="24">
        <f t="shared" si="21"/>
        <v>44.278848404176</v>
      </c>
      <c r="R127" s="24"/>
      <c r="S127" s="24"/>
      <c r="T127" s="24">
        <f t="shared" si="21"/>
        <v>57.22560594698846</v>
      </c>
      <c r="U127" s="24">
        <f t="shared" si="21"/>
        <v>0</v>
      </c>
      <c r="V127" s="24">
        <f t="shared" si="21"/>
        <v>0</v>
      </c>
      <c r="W127" s="24">
        <f t="shared" si="21"/>
        <v>0</v>
      </c>
      <c r="X127" s="24">
        <f t="shared" si="21"/>
        <v>56.52183627590316</v>
      </c>
      <c r="Y127" s="24">
        <f t="shared" si="21"/>
        <v>14.494826663330612</v>
      </c>
    </row>
    <row r="128" spans="1:25" ht="12">
      <c r="A128" s="41" t="s">
        <v>25</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row>
    <row r="129" spans="1:25" ht="12">
      <c r="A129" s="41" t="s">
        <v>26</v>
      </c>
      <c r="B129" s="24">
        <v>0</v>
      </c>
      <c r="C129" s="24">
        <v>0</v>
      </c>
      <c r="D129" s="24">
        <v>0</v>
      </c>
      <c r="E129" s="24">
        <v>0</v>
      </c>
      <c r="F129" s="24">
        <v>0</v>
      </c>
      <c r="G129" s="24">
        <v>0</v>
      </c>
      <c r="H129" s="24">
        <v>0</v>
      </c>
      <c r="I129" s="24">
        <v>0</v>
      </c>
      <c r="J129" s="24">
        <v>0.05</v>
      </c>
      <c r="K129" s="24">
        <v>0</v>
      </c>
      <c r="L129" s="24">
        <v>1.52</v>
      </c>
      <c r="M129" s="24">
        <v>3.13</v>
      </c>
      <c r="N129" s="24">
        <v>0</v>
      </c>
      <c r="O129" s="24">
        <v>10.42</v>
      </c>
      <c r="P129" s="24">
        <f>SUM(B129:O129)</f>
        <v>15.120000000000001</v>
      </c>
      <c r="Q129" s="24">
        <v>18.55</v>
      </c>
      <c r="R129" s="24"/>
      <c r="S129" s="24"/>
      <c r="T129" s="24">
        <f t="shared" si="17"/>
        <v>33.67</v>
      </c>
      <c r="U129" s="24">
        <v>0</v>
      </c>
      <c r="V129" s="24">
        <v>0</v>
      </c>
      <c r="W129" s="24">
        <v>0</v>
      </c>
      <c r="X129" s="24">
        <f t="shared" si="18"/>
        <v>184.67000000000002</v>
      </c>
      <c r="Y129" s="24">
        <v>151</v>
      </c>
    </row>
    <row r="130" spans="1:25" ht="12">
      <c r="A130" s="41" t="s">
        <v>27</v>
      </c>
      <c r="B130" s="24">
        <v>0</v>
      </c>
      <c r="C130" s="24">
        <v>0</v>
      </c>
      <c r="D130" s="24">
        <v>0</v>
      </c>
      <c r="E130" s="24">
        <v>0</v>
      </c>
      <c r="F130" s="24">
        <v>0</v>
      </c>
      <c r="G130" s="24">
        <v>0</v>
      </c>
      <c r="H130" s="24">
        <v>0</v>
      </c>
      <c r="I130" s="24">
        <v>0</v>
      </c>
      <c r="J130" s="24">
        <v>0</v>
      </c>
      <c r="K130" s="24">
        <v>0</v>
      </c>
      <c r="L130" s="24">
        <v>0</v>
      </c>
      <c r="M130" s="24">
        <v>0</v>
      </c>
      <c r="N130" s="24">
        <v>0</v>
      </c>
      <c r="O130" s="24">
        <v>15.51</v>
      </c>
      <c r="P130" s="24">
        <f>SUM(B130:O130)</f>
        <v>15.51</v>
      </c>
      <c r="Q130" s="24">
        <v>0</v>
      </c>
      <c r="R130" s="24"/>
      <c r="S130" s="24"/>
      <c r="T130" s="24">
        <f t="shared" si="17"/>
        <v>15.51</v>
      </c>
      <c r="U130" s="24">
        <v>0</v>
      </c>
      <c r="V130" s="24">
        <v>0</v>
      </c>
      <c r="W130" s="24">
        <v>0</v>
      </c>
      <c r="X130" s="24">
        <f t="shared" si="18"/>
        <v>268.51</v>
      </c>
      <c r="Y130" s="24">
        <v>253</v>
      </c>
    </row>
    <row r="131" spans="1:25" ht="12">
      <c r="A131" s="41" t="s">
        <v>28</v>
      </c>
      <c r="B131" s="24">
        <v>0</v>
      </c>
      <c r="C131" s="24">
        <v>0</v>
      </c>
      <c r="D131" s="24">
        <v>0</v>
      </c>
      <c r="E131" s="24">
        <v>0</v>
      </c>
      <c r="F131" s="24">
        <v>0</v>
      </c>
      <c r="G131" s="24">
        <v>0</v>
      </c>
      <c r="H131" s="24">
        <v>0</v>
      </c>
      <c r="I131" s="24">
        <v>0</v>
      </c>
      <c r="J131" s="24">
        <v>0.01</v>
      </c>
      <c r="K131" s="24">
        <v>0.05</v>
      </c>
      <c r="L131" s="24">
        <v>3.23</v>
      </c>
      <c r="M131" s="24">
        <v>11.11</v>
      </c>
      <c r="N131" s="24">
        <v>0</v>
      </c>
      <c r="O131" s="24">
        <v>5.84</v>
      </c>
      <c r="P131" s="24">
        <f>SUM(B131:O131)</f>
        <v>20.24</v>
      </c>
      <c r="Q131" s="24">
        <v>2.63</v>
      </c>
      <c r="R131" s="24"/>
      <c r="S131" s="24"/>
      <c r="T131" s="24">
        <f t="shared" si="17"/>
        <v>22.869999999999997</v>
      </c>
      <c r="U131" s="24">
        <v>0</v>
      </c>
      <c r="V131" s="24">
        <v>0</v>
      </c>
      <c r="W131" s="24">
        <v>0</v>
      </c>
      <c r="X131" s="24">
        <f t="shared" si="18"/>
        <v>267.87</v>
      </c>
      <c r="Y131" s="24">
        <v>245</v>
      </c>
    </row>
    <row r="132" spans="1:25" ht="12">
      <c r="A132" s="41" t="s">
        <v>45</v>
      </c>
      <c r="B132" s="24">
        <v>0</v>
      </c>
      <c r="C132" s="24">
        <v>0</v>
      </c>
      <c r="D132" s="24">
        <v>0</v>
      </c>
      <c r="E132" s="24">
        <v>0</v>
      </c>
      <c r="F132" s="24">
        <v>0</v>
      </c>
      <c r="G132" s="24">
        <v>0</v>
      </c>
      <c r="H132" s="24">
        <v>0</v>
      </c>
      <c r="I132" s="24">
        <v>0</v>
      </c>
      <c r="J132" s="24">
        <v>0.02</v>
      </c>
      <c r="K132" s="24">
        <v>0</v>
      </c>
      <c r="L132" s="24">
        <v>4.61</v>
      </c>
      <c r="M132" s="24">
        <v>12.34</v>
      </c>
      <c r="N132" s="24">
        <v>0</v>
      </c>
      <c r="O132" s="24">
        <v>10.25</v>
      </c>
      <c r="P132" s="24">
        <f>SUM(B132:O132)</f>
        <v>27.22</v>
      </c>
      <c r="Q132" s="24">
        <v>0.25</v>
      </c>
      <c r="R132" s="24"/>
      <c r="S132" s="24"/>
      <c r="T132" s="24">
        <f t="shared" si="17"/>
        <v>27.47</v>
      </c>
      <c r="U132" s="24">
        <v>0</v>
      </c>
      <c r="V132" s="24">
        <v>0</v>
      </c>
      <c r="W132" s="24">
        <v>0</v>
      </c>
      <c r="X132" s="24">
        <f t="shared" si="18"/>
        <v>242.47</v>
      </c>
      <c r="Y132" s="24">
        <v>215</v>
      </c>
    </row>
    <row r="133" spans="1:25" ht="12">
      <c r="A133" s="41" t="s">
        <v>46</v>
      </c>
      <c r="B133" s="24">
        <v>0</v>
      </c>
      <c r="C133" s="24">
        <v>0</v>
      </c>
      <c r="D133" s="24">
        <v>0</v>
      </c>
      <c r="E133" s="24">
        <v>0</v>
      </c>
      <c r="F133" s="24">
        <v>0</v>
      </c>
      <c r="G133" s="24">
        <v>0</v>
      </c>
      <c r="H133" s="24">
        <v>0</v>
      </c>
      <c r="I133" s="24">
        <v>0</v>
      </c>
      <c r="J133" s="24">
        <v>0.86</v>
      </c>
      <c r="K133" s="24">
        <v>3.82</v>
      </c>
      <c r="L133" s="24">
        <v>8.99</v>
      </c>
      <c r="M133" s="24">
        <v>29.4</v>
      </c>
      <c r="N133" s="24">
        <v>11.24</v>
      </c>
      <c r="O133" s="24">
        <v>0.37</v>
      </c>
      <c r="P133" s="24">
        <f>SUM(B133:O133)</f>
        <v>54.68</v>
      </c>
      <c r="Q133" s="24">
        <v>26.56</v>
      </c>
      <c r="R133" s="24"/>
      <c r="S133" s="24"/>
      <c r="T133" s="24">
        <f t="shared" si="17"/>
        <v>81.24</v>
      </c>
      <c r="U133" s="24">
        <v>0</v>
      </c>
      <c r="V133" s="24">
        <v>0</v>
      </c>
      <c r="W133" s="24">
        <v>0</v>
      </c>
      <c r="X133" s="24">
        <f t="shared" si="18"/>
        <v>307.24</v>
      </c>
      <c r="Y133" s="24">
        <v>226</v>
      </c>
    </row>
    <row r="134" spans="1:25" ht="12">
      <c r="A134" s="39" t="s">
        <v>85</v>
      </c>
      <c r="B134" s="40">
        <f>AVERAGE(B129:B133)</f>
        <v>0</v>
      </c>
      <c r="C134" s="40">
        <f aca="true" t="shared" si="22" ref="C134:Y134">AVERAGE(C129:C133)</f>
        <v>0</v>
      </c>
      <c r="D134" s="40">
        <f t="shared" si="22"/>
        <v>0</v>
      </c>
      <c r="E134" s="40">
        <f t="shared" si="22"/>
        <v>0</v>
      </c>
      <c r="F134" s="40">
        <f t="shared" si="22"/>
        <v>0</v>
      </c>
      <c r="G134" s="40">
        <f t="shared" si="22"/>
        <v>0</v>
      </c>
      <c r="H134" s="40">
        <f t="shared" si="22"/>
        <v>0</v>
      </c>
      <c r="I134" s="40">
        <f t="shared" si="22"/>
        <v>0</v>
      </c>
      <c r="J134" s="40">
        <f t="shared" si="22"/>
        <v>0.188</v>
      </c>
      <c r="K134" s="40">
        <f t="shared" si="22"/>
        <v>0.7739999999999999</v>
      </c>
      <c r="L134" s="40">
        <f t="shared" si="22"/>
        <v>3.6700000000000004</v>
      </c>
      <c r="M134" s="40">
        <f t="shared" si="22"/>
        <v>11.196</v>
      </c>
      <c r="N134" s="40">
        <f t="shared" si="22"/>
        <v>2.248</v>
      </c>
      <c r="O134" s="40">
        <f t="shared" si="22"/>
        <v>8.477999999999998</v>
      </c>
      <c r="P134" s="31">
        <f t="shared" si="22"/>
        <v>26.554000000000002</v>
      </c>
      <c r="Q134" s="40">
        <f t="shared" si="22"/>
        <v>9.597999999999999</v>
      </c>
      <c r="R134" s="40"/>
      <c r="S134" s="40"/>
      <c r="T134" s="31">
        <f t="shared" si="22"/>
        <v>36.152</v>
      </c>
      <c r="U134" s="40">
        <f t="shared" si="22"/>
        <v>0</v>
      </c>
      <c r="V134" s="40">
        <f t="shared" si="22"/>
        <v>0</v>
      </c>
      <c r="W134" s="40">
        <f t="shared" si="22"/>
        <v>0</v>
      </c>
      <c r="X134" s="31">
        <f t="shared" si="22"/>
        <v>254.152</v>
      </c>
      <c r="Y134" s="40">
        <f t="shared" si="22"/>
        <v>218</v>
      </c>
    </row>
    <row r="135" spans="1:25" ht="12">
      <c r="A135" s="32" t="s">
        <v>86</v>
      </c>
      <c r="B135" s="24">
        <f>STDEV(B129:B133)</f>
        <v>0</v>
      </c>
      <c r="C135" s="24">
        <f aca="true" t="shared" si="23" ref="C135:Y135">STDEV(C129:C133)</f>
        <v>0</v>
      </c>
      <c r="D135" s="24">
        <f t="shared" si="23"/>
        <v>0</v>
      </c>
      <c r="E135" s="24">
        <f t="shared" si="23"/>
        <v>0</v>
      </c>
      <c r="F135" s="24">
        <f t="shared" si="23"/>
        <v>0</v>
      </c>
      <c r="G135" s="24">
        <f t="shared" si="23"/>
        <v>0</v>
      </c>
      <c r="H135" s="24">
        <f t="shared" si="23"/>
        <v>0</v>
      </c>
      <c r="I135" s="24">
        <f t="shared" si="23"/>
        <v>0</v>
      </c>
      <c r="J135" s="24">
        <f t="shared" si="23"/>
        <v>0.37612497922897914</v>
      </c>
      <c r="K135" s="24">
        <f t="shared" si="23"/>
        <v>1.70290340301498</v>
      </c>
      <c r="L135" s="24">
        <f t="shared" si="23"/>
        <v>3.4449600868515153</v>
      </c>
      <c r="M135" s="24">
        <f t="shared" si="23"/>
        <v>11.435826598895245</v>
      </c>
      <c r="N135" s="24">
        <f t="shared" si="23"/>
        <v>5.026680813419527</v>
      </c>
      <c r="O135" s="24">
        <f t="shared" si="23"/>
        <v>5.680208622929269</v>
      </c>
      <c r="P135" s="24">
        <f t="shared" si="23"/>
        <v>16.462748251734876</v>
      </c>
      <c r="Q135" s="24">
        <f t="shared" si="23"/>
        <v>12.205608137245765</v>
      </c>
      <c r="R135" s="24"/>
      <c r="S135" s="24"/>
      <c r="T135" s="24">
        <f t="shared" si="23"/>
        <v>26.062275802393007</v>
      </c>
      <c r="U135" s="24">
        <f t="shared" si="23"/>
        <v>0</v>
      </c>
      <c r="V135" s="24">
        <f t="shared" si="23"/>
        <v>0</v>
      </c>
      <c r="W135" s="24">
        <f t="shared" si="23"/>
        <v>0</v>
      </c>
      <c r="X135" s="24">
        <f t="shared" si="23"/>
        <v>45.21307576354445</v>
      </c>
      <c r="Y135" s="24">
        <f t="shared" si="23"/>
        <v>40.36087214122113</v>
      </c>
    </row>
    <row r="136" spans="1:25" ht="12">
      <c r="A136" s="32" t="s">
        <v>87</v>
      </c>
      <c r="B136" s="24">
        <f>B135/(SQRT(5))</f>
        <v>0</v>
      </c>
      <c r="C136" s="24">
        <f aca="true" t="shared" si="24" ref="C136:Y136">C135/(SQRT(5))</f>
        <v>0</v>
      </c>
      <c r="D136" s="24">
        <f t="shared" si="24"/>
        <v>0</v>
      </c>
      <c r="E136" s="24">
        <f t="shared" si="24"/>
        <v>0</v>
      </c>
      <c r="F136" s="24">
        <f t="shared" si="24"/>
        <v>0</v>
      </c>
      <c r="G136" s="24">
        <f t="shared" si="24"/>
        <v>0</v>
      </c>
      <c r="H136" s="24">
        <f t="shared" si="24"/>
        <v>0</v>
      </c>
      <c r="I136" s="24">
        <f t="shared" si="24"/>
        <v>0</v>
      </c>
      <c r="J136" s="24">
        <f t="shared" si="24"/>
        <v>0.16820820431833874</v>
      </c>
      <c r="K136" s="24">
        <f t="shared" si="24"/>
        <v>0.7615615536514432</v>
      </c>
      <c r="L136" s="24">
        <f t="shared" si="24"/>
        <v>1.5406329867947135</v>
      </c>
      <c r="M136" s="24">
        <f t="shared" si="24"/>
        <v>5.114257130805997</v>
      </c>
      <c r="N136" s="24">
        <f t="shared" si="24"/>
        <v>2.2479999999999998</v>
      </c>
      <c r="O136" s="24">
        <f t="shared" si="24"/>
        <v>2.5402665214500635</v>
      </c>
      <c r="P136" s="24">
        <f t="shared" si="24"/>
        <v>7.362364837469</v>
      </c>
      <c r="Q136" s="24">
        <f t="shared" si="24"/>
        <v>5.458513900321222</v>
      </c>
      <c r="R136" s="24"/>
      <c r="S136" s="24"/>
      <c r="T136" s="24">
        <f t="shared" si="24"/>
        <v>11.655404068499728</v>
      </c>
      <c r="U136" s="24">
        <f t="shared" si="24"/>
        <v>0</v>
      </c>
      <c r="V136" s="24">
        <f t="shared" si="24"/>
        <v>0</v>
      </c>
      <c r="W136" s="24">
        <f t="shared" si="24"/>
        <v>0</v>
      </c>
      <c r="X136" s="24">
        <f t="shared" si="24"/>
        <v>20.21990217582672</v>
      </c>
      <c r="Y136" s="24">
        <f t="shared" si="24"/>
        <v>18.04993074778959</v>
      </c>
    </row>
    <row r="137" spans="1:25" ht="12">
      <c r="A137" s="32"/>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row>
    <row r="138" spans="1:25" ht="12">
      <c r="A138" s="32"/>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row>
    <row r="139" spans="1:25" ht="12">
      <c r="A139" s="32"/>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row>
    <row r="140" spans="1:25" ht="12">
      <c r="A140" s="32"/>
      <c r="B140" s="24"/>
      <c r="C140" s="24"/>
      <c r="D140" s="24"/>
      <c r="E140" s="24"/>
      <c r="F140" s="24"/>
      <c r="G140" s="24"/>
      <c r="H140" s="24"/>
      <c r="I140" s="24"/>
      <c r="J140" s="24"/>
      <c r="K140" s="1"/>
      <c r="L140" s="1"/>
      <c r="M140" s="1"/>
      <c r="N140" s="1"/>
      <c r="O140" s="24"/>
      <c r="P140" s="1"/>
      <c r="Q140" s="24"/>
      <c r="R140" s="24"/>
      <c r="S140" s="24"/>
      <c r="T140" s="24"/>
      <c r="U140" s="24"/>
      <c r="V140" s="24"/>
      <c r="W140" s="24"/>
      <c r="X140" s="3"/>
      <c r="Y140" s="24"/>
    </row>
    <row r="141" spans="1:25" ht="12">
      <c r="A141" s="4"/>
      <c r="B141" s="42" t="s">
        <v>47</v>
      </c>
      <c r="C141" s="43" t="s">
        <v>48</v>
      </c>
      <c r="D141" s="2"/>
      <c r="E141" s="2"/>
      <c r="F141" s="1"/>
      <c r="G141" s="1"/>
      <c r="H141" s="2"/>
      <c r="I141" s="2"/>
      <c r="J141" s="1"/>
      <c r="K141" s="1"/>
      <c r="L141" s="1"/>
      <c r="M141" s="1"/>
      <c r="N141" s="1"/>
      <c r="O141" s="1"/>
      <c r="P141" s="1"/>
      <c r="Q141" s="1"/>
      <c r="R141" s="1"/>
      <c r="S141" s="1"/>
      <c r="T141" s="1"/>
      <c r="U141" s="1"/>
      <c r="V141" s="1"/>
      <c r="W141" s="3"/>
      <c r="X141" s="3"/>
      <c r="Y141" s="3"/>
    </row>
    <row r="142" spans="1:25" ht="12">
      <c r="A142" s="4"/>
      <c r="B142" s="1"/>
      <c r="C142" s="1"/>
      <c r="D142" s="2"/>
      <c r="E142" s="2"/>
      <c r="F142" s="1"/>
      <c r="G142" s="1"/>
      <c r="H142" s="2"/>
      <c r="I142" s="2"/>
      <c r="J142" s="1"/>
      <c r="K142" s="1"/>
      <c r="L142" s="1"/>
      <c r="M142" s="1"/>
      <c r="N142" s="1"/>
      <c r="O142" s="1"/>
      <c r="P142" s="1"/>
      <c r="Q142" s="1"/>
      <c r="R142" s="1"/>
      <c r="S142" s="1"/>
      <c r="T142" s="1"/>
      <c r="U142" s="1"/>
      <c r="V142" s="1"/>
      <c r="W142" s="3"/>
      <c r="X142" s="3"/>
      <c r="Y142" s="3"/>
    </row>
    <row r="143" spans="1:25" ht="12">
      <c r="A143" s="4"/>
      <c r="B143" s="42" t="s">
        <v>49</v>
      </c>
      <c r="C143" s="44" t="s">
        <v>50</v>
      </c>
      <c r="D143" s="2"/>
      <c r="E143" s="2"/>
      <c r="F143" s="1"/>
      <c r="G143" s="1"/>
      <c r="H143" s="2"/>
      <c r="I143" s="2"/>
      <c r="J143" s="1"/>
      <c r="O143" s="1"/>
      <c r="Q143" s="1"/>
      <c r="R143" s="1"/>
      <c r="S143" s="1"/>
      <c r="T143" s="1"/>
      <c r="U143" s="1"/>
      <c r="V143" s="1"/>
      <c r="W143" s="3"/>
      <c r="Y143" s="3"/>
    </row>
    <row r="146" ht="12">
      <c r="B146" s="59" t="s">
        <v>29</v>
      </c>
    </row>
    <row r="147" ht="12">
      <c r="B147" s="60" t="s">
        <v>30</v>
      </c>
    </row>
    <row r="148" ht="12">
      <c r="B148" s="61" t="s">
        <v>31</v>
      </c>
    </row>
    <row r="149" ht="12">
      <c r="B149" s="61" t="s">
        <v>32</v>
      </c>
    </row>
    <row r="150" ht="12">
      <c r="B150" s="60" t="s">
        <v>33</v>
      </c>
    </row>
    <row r="151" ht="12">
      <c r="B151" s="60" t="s">
        <v>34</v>
      </c>
    </row>
    <row r="152" ht="12">
      <c r="B152" s="60" t="s">
        <v>35</v>
      </c>
    </row>
    <row r="153" ht="12">
      <c r="B153" s="60" t="s">
        <v>36</v>
      </c>
    </row>
    <row r="154" ht="12">
      <c r="B154" s="60" t="s">
        <v>37</v>
      </c>
    </row>
    <row r="155" ht="12">
      <c r="B155" s="60" t="s">
        <v>38</v>
      </c>
    </row>
    <row r="156" ht="12">
      <c r="B156" s="60" t="s">
        <v>39</v>
      </c>
    </row>
    <row r="157" ht="12">
      <c r="B157" s="60" t="s">
        <v>40</v>
      </c>
    </row>
    <row r="158" ht="12">
      <c r="B158" s="60" t="s">
        <v>41</v>
      </c>
    </row>
    <row r="159" ht="12">
      <c r="B159" s="60" t="s">
        <v>42</v>
      </c>
    </row>
    <row r="160" ht="12">
      <c r="B160" s="60" t="s">
        <v>43</v>
      </c>
    </row>
    <row r="161" ht="12">
      <c r="B161" s="60" t="s">
        <v>44</v>
      </c>
    </row>
  </sheetData>
  <mergeCells count="7">
    <mergeCell ref="P8:P9"/>
    <mergeCell ref="T8:T9"/>
    <mergeCell ref="X8:X9"/>
    <mergeCell ref="B8:E8"/>
    <mergeCell ref="F8:I8"/>
    <mergeCell ref="J8:K8"/>
    <mergeCell ref="L8:M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Office 2004 Test Drive User</cp:lastModifiedBy>
  <dcterms:created xsi:type="dcterms:W3CDTF">2011-01-04T00:50:39Z</dcterms:created>
  <cp:category/>
  <cp:version/>
  <cp:contentType/>
  <cp:contentStatus/>
</cp:coreProperties>
</file>